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2018\CELAGRI\Séance plénière 25092019\"/>
    </mc:Choice>
  </mc:AlternateContent>
  <bookViews>
    <workbookView xWindow="0" yWindow="0" windowWidth="15360" windowHeight="7155"/>
  </bookViews>
  <sheets>
    <sheet name="RECAP " sheetId="4" r:id="rId1"/>
    <sheet name="Réponses au formulaire 1" sheetId="1" r:id="rId2"/>
    <sheet name="Feuil2" sheetId="3" r:id="rId3"/>
    <sheet name="Feuil1" sheetId="2" r:id="rId4"/>
  </sheets>
  <definedNames>
    <definedName name="_xlnm._FilterDatabase" localSheetId="1" hidden="1">'Réponses au formulaire 1'!$I$1:$I$81</definedName>
  </definedNames>
  <calcPr calcId="152511"/>
</workbook>
</file>

<file path=xl/calcChain.xml><?xml version="1.0" encoding="utf-8"?>
<calcChain xmlns="http://schemas.openxmlformats.org/spreadsheetml/2006/main">
  <c r="F104" i="1" l="1"/>
  <c r="F102" i="1"/>
  <c r="F103" i="1"/>
  <c r="F101" i="1"/>
  <c r="F100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D102" i="1"/>
  <c r="D100" i="1"/>
  <c r="D99" i="1"/>
  <c r="D98" i="1"/>
  <c r="D97" i="1"/>
  <c r="D96" i="1"/>
  <c r="D95" i="1"/>
  <c r="D91" i="1"/>
  <c r="D87" i="1"/>
  <c r="D90" i="1"/>
  <c r="D89" i="1"/>
  <c r="D83" i="1"/>
  <c r="D86" i="1"/>
  <c r="D85" i="1"/>
  <c r="D82" i="1"/>
  <c r="D81" i="1"/>
  <c r="F99" i="1" l="1"/>
  <c r="L80" i="1"/>
  <c r="K80" i="1"/>
  <c r="J80" i="1"/>
  <c r="I80" i="1"/>
  <c r="H80" i="1"/>
  <c r="D94" i="1" l="1"/>
  <c r="D88" i="1"/>
  <c r="D92" i="1" l="1"/>
  <c r="D84" i="1"/>
  <c r="D93" i="1" l="1"/>
</calcChain>
</file>

<file path=xl/sharedStrings.xml><?xml version="1.0" encoding="utf-8"?>
<sst xmlns="http://schemas.openxmlformats.org/spreadsheetml/2006/main" count="475" uniqueCount="255">
  <si>
    <t>Horodateur</t>
  </si>
  <si>
    <t xml:space="preserve">Quelle est la question qui me préoccupe le plus concernant mon alimentation (réponse ouverte)?  </t>
  </si>
  <si>
    <t xml:space="preserve">A quelle(s) question(s) est-ce que j'aimerais avoir une réponse concernant l'agriculture en Wallonie (réponse ouverte)? </t>
  </si>
  <si>
    <t>Complétez votre adresse email pour recevoir la newsletter mensuelle de CELAGRI</t>
  </si>
  <si>
    <t xml:space="preserve">Provenance </t>
  </si>
  <si>
    <t xml:space="preserve">Filière d'approvisionnement </t>
  </si>
  <si>
    <t>Calorie</t>
  </si>
  <si>
    <t xml:space="preserve">Le lait belge est vraiment du belge </t>
  </si>
  <si>
    <t>Pas d'avis</t>
  </si>
  <si>
    <t xml:space="preserve">L'utilisation de  substances chimiques pour accélérer les productions et la récolte </t>
  </si>
  <si>
    <t>Non</t>
  </si>
  <si>
    <t xml:space="preserve">Savoir ce qu'on dans nos assiettes </t>
  </si>
  <si>
    <t xml:space="preserve">Il y a de moins en moins d'agriculteurs </t>
  </si>
  <si>
    <t>Ce que nous mangeons</t>
  </si>
  <si>
    <t xml:space="preserve">Pourquoi on ne paye pas bien les agriculteurs </t>
  </si>
  <si>
    <t xml:space="preserve">Perturbateurs endocriniens </t>
  </si>
  <si>
    <t xml:space="preserve">Le prix réel des produits </t>
  </si>
  <si>
    <t>La qualité des produits</t>
  </si>
  <si>
    <t>Comment faire pour revenir à une agriculture saine et nature? Alors que l'envie de gain domine le secteur.</t>
  </si>
  <si>
    <t>La provenance</t>
  </si>
  <si>
    <t>La qualité Pesticide</t>
  </si>
  <si>
    <t xml:space="preserve">L'utilisation des pesticipes et l'impact sur la santé des consommateurs </t>
  </si>
  <si>
    <t>Avoir des produits sains</t>
  </si>
  <si>
    <t>Vérité sur les étiquettes</t>
  </si>
  <si>
    <t>Ma sécurité,  ce que je mange</t>
  </si>
  <si>
    <t>Pourquoi les agriculteurs sont pas payés</t>
  </si>
  <si>
    <t>Manger sainement et moins de viande</t>
  </si>
  <si>
    <t>Ne pas utiliser de pesticides Est ce possible?</t>
  </si>
  <si>
    <t>3, 2</t>
  </si>
  <si>
    <t>Arrêt des additifs dans l'alimentation</t>
  </si>
  <si>
    <t xml:space="preserve">Arrêtez d'épandre </t>
  </si>
  <si>
    <t>Ma santé</t>
  </si>
  <si>
    <t xml:space="preserve">Comment arriver à produire sans polluer </t>
  </si>
  <si>
    <t>D'où vient ce que je mange</t>
  </si>
  <si>
    <t xml:space="preserve">Pourquoi des surproductions alors qu'ils sont mal payés </t>
  </si>
  <si>
    <t xml:space="preserve">Le cancer dû aux perturbateurs endocriniens </t>
  </si>
  <si>
    <t xml:space="preserve">Quelles sont les alternatives pour changer les choses </t>
  </si>
  <si>
    <t>La composition de ce que je mange</t>
  </si>
  <si>
    <t xml:space="preserve">Le coût réel des produits </t>
  </si>
  <si>
    <t xml:space="preserve">La provenance de ce qu'on achète </t>
  </si>
  <si>
    <t>Dire la vérité si c'est wallon ou pas</t>
  </si>
  <si>
    <t xml:space="preserve">La qualité </t>
  </si>
  <si>
    <t>La vie des agriculteurs, on ne la connait pas, on entend juste les suicides</t>
  </si>
  <si>
    <t>Je m'en fiche que ça soit bon ou pas</t>
  </si>
  <si>
    <t xml:space="preserve">Ce qui est mis sur les aliments </t>
  </si>
  <si>
    <t xml:space="preserve">Provenance des aliments la vérité </t>
  </si>
  <si>
    <t>Les poules sont élevées en plein air, est ce que c'est dans un grand espace?</t>
  </si>
  <si>
    <t xml:space="preserve">La réelle provenance des aliments </t>
  </si>
  <si>
    <t xml:space="preserve">Quel est l'avenir de l'agriculture en Wallonie </t>
  </si>
  <si>
    <t>Est ce que c'est pas l'industriel ou c'est de ma bonne nourriture</t>
  </si>
  <si>
    <t>Est ce que les agriculteurs utilisent des pesticipes pour tout</t>
  </si>
  <si>
    <t xml:space="preserve">Combien de grammes de sucres pour 100 gr dans mes aliments </t>
  </si>
  <si>
    <t xml:space="preserve">Les pesticides dans nos champs </t>
  </si>
  <si>
    <t>Est ce qu' il y a des produits chimiques dans ce que je manges?</t>
  </si>
  <si>
    <t>Est ce que tout les agriculteurs mettent des pesticides dans leurs champs?</t>
  </si>
  <si>
    <t>D'où ça vient</t>
  </si>
  <si>
    <t xml:space="preserve">Je vis en campagne c'est mon quotidien du coup je ne me pose plus de question </t>
  </si>
  <si>
    <t xml:space="preserve">D'où cela vient et sa méthode de récolte + abattage ? </t>
  </si>
  <si>
    <t>Les ingrédients et les calories</t>
  </si>
  <si>
    <t>Comment les agriculteurs wallons vont pouvoir survivre par rapport à la concurrence mondiale</t>
  </si>
  <si>
    <t>Comment avoir des produits locaux, des circuits courts pour mes courses</t>
  </si>
  <si>
    <t>Comment aider les agriculteurs à profiter de leur travail</t>
  </si>
  <si>
    <t>Comment manger sainement de nos jours</t>
  </si>
  <si>
    <t xml:space="preserve">Est-ce qu'il est encore possible de produire sans pesticides ? </t>
  </si>
  <si>
    <t xml:space="preserve">Les OGM dans mon assiette </t>
  </si>
  <si>
    <t xml:space="preserve">L'agriculture Wallone est-elle indépendante ? </t>
  </si>
  <si>
    <t>Trop d'OGM et les bio ne sont pas contrôlés Pourquoi?</t>
  </si>
  <si>
    <t>Pourquoi les agriculteurs se laissent faire?</t>
  </si>
  <si>
    <t>Je me demande souvent si ce que je mange est sain</t>
  </si>
  <si>
    <t>Comment subventionne-ton l'agriculture et en plus pourquoi</t>
  </si>
  <si>
    <t xml:space="preserve">La provenance des produits </t>
  </si>
  <si>
    <t>Pourquoi n'interdise pas t-on le grifosate car ils disent que c'est cancérigène</t>
  </si>
  <si>
    <t xml:space="preserve">C'est pas des trucs trafiqués ? </t>
  </si>
  <si>
    <t>Les jeunes ne s'intéressent plus à ce métier du monde quel avenir?</t>
  </si>
  <si>
    <t xml:space="preserve">Connaitre la composition de ce que je mange </t>
  </si>
  <si>
    <t xml:space="preserve">Est-ce que notre agriculture détruit la planète ? </t>
  </si>
  <si>
    <t xml:space="preserve">Est-ce que ce que je mange est sain ? </t>
  </si>
  <si>
    <t xml:space="preserve">Comment protéger nos agriculteurs face à la concurrence mondiale </t>
  </si>
  <si>
    <t xml:space="preserve">Vais je avoir un cancer à cause de ce que je mange ? </t>
  </si>
  <si>
    <t xml:space="preserve">Pourquoi on ne met pas en valeur l'agriculteur alors que sans eux on aura pas à manger ? </t>
  </si>
  <si>
    <t xml:space="preserve">La provenance et les conditions dans lesquelles c'est produit </t>
  </si>
  <si>
    <t xml:space="preserve">Les agriculteurs sont ils vraiment accompagnés ? </t>
  </si>
  <si>
    <t>La qualité de la nourriture</t>
  </si>
  <si>
    <t>Aucune</t>
  </si>
  <si>
    <t>L'usage des pesticides</t>
  </si>
  <si>
    <t>Sommes-nous auto suffisant ? Important plus que ce que nous produisons?</t>
  </si>
  <si>
    <t>D'où vient ce que nous mangeons</t>
  </si>
  <si>
    <t>Notre agriculture et le réchauffement climatique</t>
  </si>
  <si>
    <t>Qui subventionne l'agriculture? Les lobby?</t>
  </si>
  <si>
    <t>Ce que je mange me rendra t il malade?</t>
  </si>
  <si>
    <t xml:space="preserve">L'épandage </t>
  </si>
  <si>
    <t>Les bactéries dans nos aliments</t>
  </si>
  <si>
    <t>Le poids des lobbyistes dans l'agriculture wallone</t>
  </si>
  <si>
    <t>Le contenu nutritionnel de ce qu'on mange</t>
  </si>
  <si>
    <t>Pourquoi on ne peut payer plus juste les agriculteurs</t>
  </si>
  <si>
    <t>La quantité de produits chimiques dans nos assiestes</t>
  </si>
  <si>
    <t xml:space="preserve">Le coût réel des produits pour l'agriculteur </t>
  </si>
  <si>
    <t xml:space="preserve">Pourquoi on nous met des additifs dans notre alimentation </t>
  </si>
  <si>
    <t xml:space="preserve">L'hygiène </t>
  </si>
  <si>
    <t xml:space="preserve">Tous les agricultures sont-ils corrects? Pas de magouilles pour produire plus et à moindre coût ? </t>
  </si>
  <si>
    <t xml:space="preserve">Pas de préoccupations </t>
  </si>
  <si>
    <t xml:space="preserve">Aucune idée </t>
  </si>
  <si>
    <t xml:space="preserve">Les dates de preromptions sont elles réelles ? </t>
  </si>
  <si>
    <t>L'agriculture Wallone est elle durable?</t>
  </si>
  <si>
    <t xml:space="preserve">J'évite les produits pré emballés </t>
  </si>
  <si>
    <t>Qu'elle devient bio à 100%</t>
  </si>
  <si>
    <t>Les pesticides et les additifs</t>
  </si>
  <si>
    <t xml:space="preserve">Faire moins de gaspillage </t>
  </si>
  <si>
    <t>La rémunération des agriculteurs wallons</t>
  </si>
  <si>
    <t xml:space="preserve">Quantité réelle de sucre dans mon assiette </t>
  </si>
  <si>
    <t>Pourquoi pas un magasin 100% produits wallon comme on fait pour les produits 100% bio</t>
  </si>
  <si>
    <t xml:space="preserve">Les labels sont ils sérieux ? </t>
  </si>
  <si>
    <t xml:space="preserve">Quel est son impact sur l'environnement </t>
  </si>
  <si>
    <t>RSA</t>
  </si>
  <si>
    <t>La qualité plus que la quantité</t>
  </si>
  <si>
    <t>Le prix des produits wallons du champ jusqu'au supermarché et dire celui qui en profite le plus</t>
  </si>
  <si>
    <t>Ce qu'il y a réellement dans mon assiette</t>
  </si>
  <si>
    <t>Connaître les produits que nous produisons</t>
  </si>
  <si>
    <t>Ce que contient réellement mon nourriture</t>
  </si>
  <si>
    <t>Quelle aide apporte-t-on aux,petits producteurs</t>
  </si>
  <si>
    <t>Aliments saints et nutritifs?</t>
  </si>
  <si>
    <t>La disparition des fermes en wallonie</t>
  </si>
  <si>
    <t>Vais-je grossir à cause de ce que je mange?</t>
  </si>
  <si>
    <t>L'agriculture wallone est-elle rentable pour les producteurs?</t>
  </si>
  <si>
    <t>Dans quelles conditions sont tuées les animaux que je mange?</t>
  </si>
  <si>
    <t>La difference entre elle et sa soeur flamande</t>
  </si>
  <si>
    <t>Le bio est- il bio?</t>
  </si>
  <si>
    <t xml:space="preserve">Impact de l'agriculture Wallone sur l'environnement </t>
  </si>
  <si>
    <t>D'où vient ce que je mange?</t>
  </si>
  <si>
    <t xml:space="preserve">Combien gagne les agriculteurs </t>
  </si>
  <si>
    <t>5, 4</t>
  </si>
  <si>
    <t xml:space="preserve">La traçabilité des aliments que j'achète </t>
  </si>
  <si>
    <t>La sécurité Est ce que c'est  propre?</t>
  </si>
  <si>
    <t>Qui fait quoi et qui gagne quoi</t>
  </si>
  <si>
    <t xml:space="preserve">Les ingrédients </t>
  </si>
  <si>
    <t>Est-elle indépendante?</t>
  </si>
  <si>
    <t>Comment ce que je mange a été produit</t>
  </si>
  <si>
    <t>La Wallonie produit elle des OGM?</t>
  </si>
  <si>
    <t>L'hygiène</t>
  </si>
  <si>
    <t>La proportion entre l'importation et la production wallone</t>
  </si>
  <si>
    <t xml:space="preserve">Le prix de départ, le coût réel </t>
  </si>
  <si>
    <t>Y a t- il du glyphosate dans l'agriculture Wallone?</t>
  </si>
  <si>
    <t>La distance parcourue par les aliments</t>
  </si>
  <si>
    <t>Son avenir</t>
  </si>
  <si>
    <t>D'où est-ce que ça vient?</t>
  </si>
  <si>
    <t xml:space="preserve">L'agriculture wallone face à la concurrence mondiale </t>
  </si>
  <si>
    <t xml:space="preserve">Les conservateurs sont-ils dangereux ? </t>
  </si>
  <si>
    <t xml:space="preserve">Comment les dirigeants comptent la réinventer ? </t>
  </si>
  <si>
    <t xml:space="preserve">C'est produit dans l'hygiène ? </t>
  </si>
  <si>
    <t xml:space="preserve">Qu'on nous dise si ce que nous mangeons vient de l'agriculture wallone ou de Chine ou ailleurs </t>
  </si>
  <si>
    <t>Savoir réellement ce que je mange</t>
  </si>
  <si>
    <t xml:space="preserve">Est elle différente des autres pays ? </t>
  </si>
  <si>
    <t xml:space="preserve">La composition de ce que je mange </t>
  </si>
  <si>
    <t xml:space="preserve">Qu'est-ce qui mis en place pour aider les agriculteurs qui se suicident </t>
  </si>
  <si>
    <t xml:space="preserve">Suis-je en sécurité ? </t>
  </si>
  <si>
    <t xml:space="preserve">Est-elle protégée face aux importations ? </t>
  </si>
  <si>
    <t xml:space="preserve">Classez les thèmes qui vous préoccupent le plus concernant l'agriculture en Wallonie (sur une échelle de 1 à 5 , 5étant le niveau de préoccupation le + élevé) </t>
  </si>
  <si>
    <t xml:space="preserve"> [L'environnement] 1,</t>
  </si>
  <si>
    <t>[La rémunération des producteurs] 2,</t>
  </si>
  <si>
    <t>[Le bien-être animal] 3,</t>
  </si>
  <si>
    <t xml:space="preserve"> [La traçabilité des productions] 4,</t>
  </si>
  <si>
    <t xml:space="preserve"> [Les techniques de production ] 5, </t>
  </si>
  <si>
    <t>Sa provenance</t>
  </si>
  <si>
    <t>Provenance</t>
  </si>
  <si>
    <t>qualité</t>
  </si>
  <si>
    <t>composition</t>
  </si>
  <si>
    <t>provenance</t>
  </si>
  <si>
    <t>pesticides</t>
  </si>
  <si>
    <t>gaspillage</t>
  </si>
  <si>
    <t>santé</t>
  </si>
  <si>
    <t>Vérité</t>
  </si>
  <si>
    <t>hygiène</t>
  </si>
  <si>
    <t>chimie</t>
  </si>
  <si>
    <t>sécurité</t>
  </si>
  <si>
    <t>label</t>
  </si>
  <si>
    <t>rien</t>
  </si>
  <si>
    <t>bio</t>
  </si>
  <si>
    <t>prix</t>
  </si>
  <si>
    <t>emballages</t>
  </si>
  <si>
    <t>calorie</t>
  </si>
  <si>
    <t>Santé</t>
  </si>
  <si>
    <t>OGM</t>
  </si>
  <si>
    <t>Composition</t>
  </si>
  <si>
    <t>Sécurité</t>
  </si>
  <si>
    <t>Chimie</t>
  </si>
  <si>
    <t>Sain</t>
  </si>
  <si>
    <t>Local</t>
  </si>
  <si>
    <t>sain</t>
  </si>
  <si>
    <t>PROVENANCE</t>
  </si>
  <si>
    <t>COMPOSITION</t>
  </si>
  <si>
    <t>SECURITE</t>
  </si>
  <si>
    <t>HYGIENE</t>
  </si>
  <si>
    <t>QUALITE</t>
  </si>
  <si>
    <t>SANTE</t>
  </si>
  <si>
    <t>LABEL</t>
  </si>
  <si>
    <t>DATE</t>
  </si>
  <si>
    <t>date de péromption</t>
  </si>
  <si>
    <t>CALORIE</t>
  </si>
  <si>
    <t>Rien</t>
  </si>
  <si>
    <t>EMBALLAGES</t>
  </si>
  <si>
    <t>SAIN</t>
  </si>
  <si>
    <t>PESTISCIDES</t>
  </si>
  <si>
    <t>GASPILLAGE</t>
  </si>
  <si>
    <t>BIO</t>
  </si>
  <si>
    <t>PRIX</t>
  </si>
  <si>
    <t>DATE DE PEROMPTION</t>
  </si>
  <si>
    <t>LOCAL</t>
  </si>
  <si>
    <t>SOMME</t>
  </si>
  <si>
    <t>Conditions de travail des agriculteurs</t>
  </si>
  <si>
    <t>condition de travail</t>
  </si>
  <si>
    <t>Salaire des agriculteurs</t>
  </si>
  <si>
    <t>Vie des agriculteurs</t>
  </si>
  <si>
    <t>Salire des agriculteurs</t>
  </si>
  <si>
    <t>Avenir</t>
  </si>
  <si>
    <t>Protection contre Concurrence mondiale</t>
  </si>
  <si>
    <t>Impact Environnement</t>
  </si>
  <si>
    <t>Poule elevée en plain air</t>
  </si>
  <si>
    <t>Prix</t>
  </si>
  <si>
    <t>Lait belge</t>
  </si>
  <si>
    <t>Pesticide - Santé</t>
  </si>
  <si>
    <t>Arreter l'épanadage</t>
  </si>
  <si>
    <t>Alternative</t>
  </si>
  <si>
    <t>Pollution</t>
  </si>
  <si>
    <t>Les moyens de contrôle des produits notamment les engrais chimiques</t>
  </si>
  <si>
    <t>Engrais chimiques</t>
  </si>
  <si>
    <t>Méthode de récolte</t>
  </si>
  <si>
    <t>Subvention</t>
  </si>
  <si>
    <t>Surproduction</t>
  </si>
  <si>
    <t>Origine wallone</t>
  </si>
  <si>
    <t>Approvisionnement</t>
  </si>
  <si>
    <t>Différent de ce qui se fait ailleurs?</t>
  </si>
  <si>
    <t>Contenu des aliments</t>
  </si>
  <si>
    <t>Disparition des fermes wallones</t>
  </si>
  <si>
    <t>Indépendance</t>
  </si>
  <si>
    <t>Nos produits</t>
  </si>
  <si>
    <t>Pourquoi les agriculteurs se laissent faire</t>
  </si>
  <si>
    <t>Magasin 100% wallon</t>
  </si>
  <si>
    <t>Suicide des agriculteurs</t>
  </si>
  <si>
    <t>OGM?</t>
  </si>
  <si>
    <t>Climat</t>
  </si>
  <si>
    <t>Environnement</t>
  </si>
  <si>
    <t>Epandage</t>
  </si>
  <si>
    <t>Aide aux agriculteurs</t>
  </si>
  <si>
    <t>Rentable?</t>
  </si>
  <si>
    <t>Lobby</t>
  </si>
  <si>
    <t>Etiquette</t>
  </si>
  <si>
    <t xml:space="preserve">CHIMIE (pesticides, glyph…) </t>
  </si>
  <si>
    <t>Indépendance (lobby, agroind)</t>
  </si>
  <si>
    <t xml:space="preserve">Score moyen de réponses </t>
  </si>
  <si>
    <t>Thèmes identifiés</t>
  </si>
  <si>
    <t xml:space="preserve">nombre de répondants </t>
  </si>
  <si>
    <t>QUESTION 2</t>
  </si>
  <si>
    <t xml:space="preserve">QUESTION 1 </t>
  </si>
  <si>
    <t>QUESTION 3</t>
  </si>
  <si>
    <t xml:space="preserve">CELAGRI - MICRO TROTTOIR : 80personnes interrogées (Namur ville) au hasard, jour et heure différents &gt; 3 questions pour nous aider à orienter les travaux de la cellule info agriculture (période du 30/09 au 15/10)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</si>
</sst>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14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0" fillId="4" borderId="0" xfId="0" applyFont="1" applyFill="1" applyAlignment="1">
      <alignment horizontal="left" vertical="top" wrapText="1"/>
    </xf>
    <xf numFmtId="0" fontId="0" fillId="5" borderId="0" xfId="0" applyFont="1" applyFill="1" applyAlignment="1">
      <alignment horizontal="left" vertical="top" wrapText="1"/>
    </xf>
    <xf numFmtId="0" fontId="0" fillId="6" borderId="0" xfId="0" applyFont="1" applyFill="1" applyAlignment="1">
      <alignment horizontal="left" vertical="top" wrapText="1"/>
    </xf>
    <xf numFmtId="0" fontId="0" fillId="7" borderId="0" xfId="0" applyFont="1" applyFill="1" applyAlignment="1">
      <alignment horizontal="left" vertical="top" wrapText="1"/>
    </xf>
    <xf numFmtId="0" fontId="3" fillId="6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7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1" fillId="8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4" fillId="0" borderId="0" xfId="0" applyFont="1" applyAlignment="1"/>
    <xf numFmtId="0" fontId="0" fillId="10" borderId="0" xfId="0" applyFont="1" applyFill="1" applyAlignment="1"/>
    <xf numFmtId="0" fontId="0" fillId="9" borderId="0" xfId="0" applyFont="1" applyFill="1" applyAlignment="1"/>
    <xf numFmtId="0" fontId="0" fillId="5" borderId="0" xfId="0" applyFont="1" applyFill="1" applyAlignment="1"/>
    <xf numFmtId="0" fontId="0" fillId="11" borderId="0" xfId="0" applyFont="1" applyFill="1" applyAlignment="1"/>
    <xf numFmtId="0" fontId="7" fillId="0" borderId="0" xfId="0" applyFont="1" applyAlignment="1"/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0" fillId="13" borderId="2" xfId="0" applyFont="1" applyFill="1" applyBorder="1" applyAlignment="1">
      <alignment horizontal="center" vertical="top" wrapText="1"/>
    </xf>
    <xf numFmtId="0" fontId="11" fillId="1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7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0" fontId="4" fillId="13" borderId="11" xfId="0" applyFont="1" applyFill="1" applyBorder="1" applyAlignment="1"/>
    <xf numFmtId="0" fontId="0" fillId="3" borderId="11" xfId="0" applyFont="1" applyFill="1" applyBorder="1" applyAlignment="1">
      <alignment horizontal="left" vertical="top" wrapText="1"/>
    </xf>
    <xf numFmtId="0" fontId="0" fillId="4" borderId="11" xfId="0" applyFont="1" applyFill="1" applyBorder="1" applyAlignment="1">
      <alignment horizontal="left" vertical="top" wrapText="1"/>
    </xf>
    <xf numFmtId="0" fontId="0" fillId="7" borderId="11" xfId="0" applyFont="1" applyFill="1" applyBorder="1" applyAlignment="1">
      <alignment horizontal="left" vertical="top" wrapText="1"/>
    </xf>
    <xf numFmtId="0" fontId="0" fillId="5" borderId="11" xfId="0" applyFont="1" applyFill="1" applyBorder="1" applyAlignment="1">
      <alignment horizontal="left" vertical="top" wrapText="1"/>
    </xf>
    <xf numFmtId="0" fontId="0" fillId="6" borderId="12" xfId="0" applyFont="1" applyFill="1" applyBorder="1" applyAlignment="1">
      <alignment horizontal="left" vertical="top" wrapText="1"/>
    </xf>
    <xf numFmtId="0" fontId="12" fillId="0" borderId="0" xfId="0" applyFont="1" applyAlignment="1"/>
    <xf numFmtId="0" fontId="9" fillId="14" borderId="2" xfId="0" applyFont="1" applyFill="1" applyBorder="1" applyAlignment="1">
      <alignment horizontal="center" vertical="top" wrapText="1"/>
    </xf>
    <xf numFmtId="0" fontId="9" fillId="14" borderId="3" xfId="0" applyFont="1" applyFill="1" applyBorder="1" applyAlignment="1">
      <alignment horizontal="center" vertical="top" wrapText="1"/>
    </xf>
    <xf numFmtId="0" fontId="3" fillId="14" borderId="3" xfId="0" applyFont="1" applyFill="1" applyBorder="1" applyAlignment="1">
      <alignment horizontal="center" vertical="top" wrapText="1"/>
    </xf>
    <xf numFmtId="0" fontId="13" fillId="15" borderId="4" xfId="0" applyFont="1" applyFill="1" applyBorder="1" applyAlignment="1">
      <alignment horizontal="center" vertical="center"/>
    </xf>
    <xf numFmtId="0" fontId="13" fillId="15" borderId="7" xfId="0" applyFont="1" applyFill="1" applyBorder="1" applyAlignment="1">
      <alignment horizontal="center" vertical="center"/>
    </xf>
    <xf numFmtId="0" fontId="13" fillId="15" borderId="8" xfId="0" applyFont="1" applyFill="1" applyBorder="1" applyAlignment="1">
      <alignment horizontal="center" vertical="center"/>
    </xf>
    <xf numFmtId="0" fontId="13" fillId="15" borderId="9" xfId="0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horizontal="center" vertical="center"/>
    </xf>
    <xf numFmtId="0" fontId="0" fillId="12" borderId="0" xfId="0" applyFont="1" applyFill="1" applyAlignment="1"/>
    <xf numFmtId="0" fontId="13" fillId="15" borderId="5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ENQUETE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'Réponses au formulaire 1'!$C$81:$C$100</c:f>
              <c:strCache>
                <c:ptCount val="20"/>
                <c:pt idx="0">
                  <c:v>PROVENANCE</c:v>
                </c:pt>
                <c:pt idx="1">
                  <c:v>COMPOSITION</c:v>
                </c:pt>
                <c:pt idx="2">
                  <c:v>SANTE</c:v>
                </c:pt>
                <c:pt idx="3">
                  <c:v>CHIMIE (pesticides, glyph…) </c:v>
                </c:pt>
                <c:pt idx="4">
                  <c:v>HYGIENE</c:v>
                </c:pt>
                <c:pt idx="5">
                  <c:v>QUALITE</c:v>
                </c:pt>
                <c:pt idx="6">
                  <c:v>SAIN</c:v>
                </c:pt>
                <c:pt idx="7">
                  <c:v>SECURITE</c:v>
                </c:pt>
                <c:pt idx="8">
                  <c:v>CALORIE</c:v>
                </c:pt>
                <c:pt idx="9">
                  <c:v>Rien</c:v>
                </c:pt>
                <c:pt idx="10">
                  <c:v>OGM</c:v>
                </c:pt>
                <c:pt idx="11">
                  <c:v>LABEL</c:v>
                </c:pt>
                <c:pt idx="12">
                  <c:v>DATE</c:v>
                </c:pt>
                <c:pt idx="13">
                  <c:v>EMBALLAGES</c:v>
                </c:pt>
                <c:pt idx="14">
                  <c:v>PESTISCIDES</c:v>
                </c:pt>
                <c:pt idx="15">
                  <c:v>GASPILLAGE</c:v>
                </c:pt>
                <c:pt idx="16">
                  <c:v>BIO</c:v>
                </c:pt>
                <c:pt idx="17">
                  <c:v>PRIX</c:v>
                </c:pt>
                <c:pt idx="18">
                  <c:v>DATE DE PEROMPTION</c:v>
                </c:pt>
                <c:pt idx="19">
                  <c:v>LOCAL</c:v>
                </c:pt>
              </c:strCache>
            </c:strRef>
          </c:cat>
          <c:val>
            <c:numRef>
              <c:f>'Réponses au formulaire 1'!$D$81:$D$100</c:f>
              <c:numCache>
                <c:formatCode>General</c:formatCode>
                <c:ptCount val="20"/>
                <c:pt idx="0">
                  <c:v>15</c:v>
                </c:pt>
                <c:pt idx="1">
                  <c:v>11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5</xdr:row>
      <xdr:rowOff>99060</xdr:rowOff>
    </xdr:from>
    <xdr:to>
      <xdr:col>12</xdr:col>
      <xdr:colOff>495300</xdr:colOff>
      <xdr:row>38</xdr:row>
      <xdr:rowOff>144780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A2" sqref="A2"/>
    </sheetView>
  </sheetViews>
  <sheetFormatPr baseColWidth="10" defaultColWidth="16.5703125" defaultRowHeight="12.75" x14ac:dyDescent="0.2"/>
  <cols>
    <col min="2" max="2" width="33" customWidth="1"/>
    <col min="3" max="3" width="26.28515625" customWidth="1"/>
  </cols>
  <sheetData>
    <row r="1" spans="1:9" x14ac:dyDescent="0.2">
      <c r="A1" s="38" t="s">
        <v>254</v>
      </c>
    </row>
    <row r="2" spans="1:9" x14ac:dyDescent="0.2">
      <c r="A2" s="38"/>
    </row>
    <row r="3" spans="1:9" ht="63.75" x14ac:dyDescent="0.2">
      <c r="A3" s="67" t="s">
        <v>252</v>
      </c>
      <c r="B3" s="63" t="s">
        <v>156</v>
      </c>
      <c r="C3" s="49" t="s">
        <v>157</v>
      </c>
      <c r="D3" s="50" t="s">
        <v>158</v>
      </c>
      <c r="E3" s="51" t="s">
        <v>159</v>
      </c>
      <c r="F3" s="52" t="s">
        <v>160</v>
      </c>
      <c r="G3" s="53" t="s">
        <v>161</v>
      </c>
    </row>
    <row r="4" spans="1:9" x14ac:dyDescent="0.2">
      <c r="A4" s="68"/>
      <c r="B4" s="54" t="s">
        <v>248</v>
      </c>
      <c r="C4" s="55">
        <v>4.5584415584415581</v>
      </c>
      <c r="D4" s="56">
        <v>4.4743589743589745</v>
      </c>
      <c r="E4" s="57">
        <v>3.9605263157894739</v>
      </c>
      <c r="F4" s="58">
        <v>3.8961038961038961</v>
      </c>
      <c r="G4" s="59">
        <v>3.1486486486486487</v>
      </c>
    </row>
    <row r="6" spans="1:9" ht="32.25" customHeight="1" x14ac:dyDescent="0.2">
      <c r="A6" s="64" t="s">
        <v>251</v>
      </c>
      <c r="B6" s="61" t="s">
        <v>1</v>
      </c>
      <c r="C6" s="62"/>
    </row>
    <row r="7" spans="1:9" ht="15.75" x14ac:dyDescent="0.25">
      <c r="A7" s="65"/>
      <c r="B7" s="43" t="s">
        <v>249</v>
      </c>
      <c r="C7" s="44" t="s">
        <v>250</v>
      </c>
      <c r="I7" s="4"/>
    </row>
    <row r="8" spans="1:9" x14ac:dyDescent="0.2">
      <c r="A8" s="65"/>
      <c r="B8" s="40" t="s">
        <v>188</v>
      </c>
      <c r="C8" s="45">
        <v>15</v>
      </c>
    </row>
    <row r="9" spans="1:9" x14ac:dyDescent="0.2">
      <c r="A9" s="65"/>
      <c r="B9" s="42" t="s">
        <v>189</v>
      </c>
      <c r="C9" s="46">
        <v>11</v>
      </c>
    </row>
    <row r="10" spans="1:9" x14ac:dyDescent="0.2">
      <c r="A10" s="65"/>
      <c r="B10" s="41" t="s">
        <v>246</v>
      </c>
      <c r="C10" s="47">
        <v>10</v>
      </c>
    </row>
    <row r="11" spans="1:9" x14ac:dyDescent="0.2">
      <c r="A11" s="65"/>
      <c r="B11" s="39" t="s">
        <v>193</v>
      </c>
      <c r="C11" s="48">
        <v>8</v>
      </c>
    </row>
    <row r="12" spans="1:9" x14ac:dyDescent="0.2">
      <c r="A12" s="65"/>
      <c r="B12" s="39" t="s">
        <v>191</v>
      </c>
      <c r="C12" s="48">
        <v>6</v>
      </c>
    </row>
    <row r="13" spans="1:9" x14ac:dyDescent="0.2">
      <c r="A13" s="65"/>
      <c r="B13" s="39" t="s">
        <v>192</v>
      </c>
      <c r="C13" s="48">
        <v>5</v>
      </c>
    </row>
    <row r="14" spans="1:9" x14ac:dyDescent="0.2">
      <c r="A14" s="65"/>
      <c r="B14" s="39" t="s">
        <v>200</v>
      </c>
      <c r="C14" s="48">
        <v>4</v>
      </c>
    </row>
    <row r="15" spans="1:9" x14ac:dyDescent="0.2">
      <c r="A15" s="65"/>
      <c r="B15" s="39" t="s">
        <v>190</v>
      </c>
      <c r="C15" s="48">
        <v>3</v>
      </c>
    </row>
    <row r="16" spans="1:9" x14ac:dyDescent="0.2">
      <c r="A16" s="65"/>
      <c r="B16" s="39" t="s">
        <v>197</v>
      </c>
      <c r="C16" s="48">
        <v>3</v>
      </c>
    </row>
    <row r="17" spans="1:3" x14ac:dyDescent="0.2">
      <c r="A17" s="65"/>
      <c r="B17" s="39" t="s">
        <v>198</v>
      </c>
      <c r="C17" s="48">
        <v>2</v>
      </c>
    </row>
    <row r="18" spans="1:3" x14ac:dyDescent="0.2">
      <c r="A18" s="65"/>
      <c r="B18" s="39" t="s">
        <v>194</v>
      </c>
      <c r="C18" s="48">
        <v>1</v>
      </c>
    </row>
    <row r="19" spans="1:3" x14ac:dyDescent="0.2">
      <c r="A19" s="65"/>
      <c r="B19" s="39" t="s">
        <v>195</v>
      </c>
      <c r="C19" s="48">
        <v>1</v>
      </c>
    </row>
    <row r="20" spans="1:3" x14ac:dyDescent="0.2">
      <c r="A20" s="65"/>
      <c r="B20" s="39" t="s">
        <v>199</v>
      </c>
      <c r="C20" s="48">
        <v>1</v>
      </c>
    </row>
    <row r="21" spans="1:3" x14ac:dyDescent="0.2">
      <c r="A21" s="65"/>
      <c r="B21" s="39" t="s">
        <v>202</v>
      </c>
      <c r="C21" s="48">
        <v>1</v>
      </c>
    </row>
    <row r="22" spans="1:3" x14ac:dyDescent="0.2">
      <c r="A22" s="65"/>
      <c r="B22" s="39" t="s">
        <v>203</v>
      </c>
      <c r="C22" s="48">
        <v>1</v>
      </c>
    </row>
    <row r="23" spans="1:3" x14ac:dyDescent="0.2">
      <c r="A23" s="65"/>
      <c r="B23" s="39" t="s">
        <v>204</v>
      </c>
      <c r="C23" s="48">
        <v>1</v>
      </c>
    </row>
    <row r="24" spans="1:3" x14ac:dyDescent="0.2">
      <c r="A24" s="65"/>
      <c r="B24" s="39" t="s">
        <v>205</v>
      </c>
      <c r="C24" s="48">
        <v>1</v>
      </c>
    </row>
    <row r="25" spans="1:3" x14ac:dyDescent="0.2">
      <c r="A25" s="66"/>
      <c r="B25" s="39" t="s">
        <v>206</v>
      </c>
      <c r="C25" s="48">
        <v>1</v>
      </c>
    </row>
    <row r="28" spans="1:3" s="60" customFormat="1" ht="51" customHeight="1" x14ac:dyDescent="0.2">
      <c r="A28" s="70" t="s">
        <v>253</v>
      </c>
      <c r="B28" s="61" t="s">
        <v>2</v>
      </c>
      <c r="C28" s="62"/>
    </row>
    <row r="29" spans="1:3" s="60" customFormat="1" ht="14.25" customHeight="1" x14ac:dyDescent="0.25">
      <c r="A29" s="71"/>
      <c r="B29" s="43" t="s">
        <v>249</v>
      </c>
      <c r="C29" s="44" t="s">
        <v>250</v>
      </c>
    </row>
    <row r="30" spans="1:3" x14ac:dyDescent="0.2">
      <c r="A30" s="71"/>
      <c r="B30" s="35" t="s">
        <v>219</v>
      </c>
      <c r="C30" s="35">
        <v>8</v>
      </c>
    </row>
    <row r="31" spans="1:3" x14ac:dyDescent="0.2">
      <c r="A31" s="71"/>
      <c r="B31" s="69" t="s">
        <v>8</v>
      </c>
      <c r="C31" s="69">
        <v>7</v>
      </c>
    </row>
    <row r="32" spans="1:3" x14ac:dyDescent="0.2">
      <c r="A32" s="71"/>
      <c r="B32" t="s">
        <v>213</v>
      </c>
      <c r="C32">
        <v>6</v>
      </c>
    </row>
    <row r="33" spans="1:3" x14ac:dyDescent="0.2">
      <c r="A33" s="71"/>
      <c r="B33" t="s">
        <v>214</v>
      </c>
      <c r="C33">
        <v>5</v>
      </c>
    </row>
    <row r="34" spans="1:3" x14ac:dyDescent="0.2">
      <c r="A34" s="71"/>
      <c r="B34" s="36" t="s">
        <v>211</v>
      </c>
      <c r="C34" s="36">
        <v>5</v>
      </c>
    </row>
    <row r="35" spans="1:3" x14ac:dyDescent="0.2">
      <c r="A35" s="71"/>
      <c r="B35" s="36" t="s">
        <v>210</v>
      </c>
      <c r="C35" s="36">
        <v>5</v>
      </c>
    </row>
    <row r="36" spans="1:3" x14ac:dyDescent="0.2">
      <c r="A36" s="71"/>
      <c r="B36" t="s">
        <v>217</v>
      </c>
      <c r="C36">
        <v>4</v>
      </c>
    </row>
    <row r="37" spans="1:3" x14ac:dyDescent="0.2">
      <c r="A37" s="71"/>
      <c r="B37" s="36" t="s">
        <v>232</v>
      </c>
      <c r="C37" s="36">
        <v>3</v>
      </c>
    </row>
    <row r="38" spans="1:3" x14ac:dyDescent="0.2">
      <c r="A38" s="71"/>
      <c r="B38" s="38" t="s">
        <v>247</v>
      </c>
      <c r="C38">
        <v>3</v>
      </c>
    </row>
    <row r="39" spans="1:3" x14ac:dyDescent="0.2">
      <c r="A39" s="71"/>
      <c r="B39" t="s">
        <v>170</v>
      </c>
      <c r="C39">
        <v>2</v>
      </c>
    </row>
    <row r="40" spans="1:3" x14ac:dyDescent="0.2">
      <c r="A40" s="71"/>
      <c r="B40" t="s">
        <v>230</v>
      </c>
      <c r="C40">
        <v>2</v>
      </c>
    </row>
    <row r="41" spans="1:3" x14ac:dyDescent="0.2">
      <c r="A41" s="71"/>
      <c r="B41" t="s">
        <v>170</v>
      </c>
      <c r="C41">
        <v>2</v>
      </c>
    </row>
    <row r="42" spans="1:3" x14ac:dyDescent="0.2">
      <c r="A42" s="71"/>
      <c r="B42" s="34" t="s">
        <v>222</v>
      </c>
      <c r="C42" s="34">
        <v>1</v>
      </c>
    </row>
    <row r="43" spans="1:3" x14ac:dyDescent="0.2">
      <c r="A43" s="71"/>
      <c r="B43" s="34" t="s">
        <v>224</v>
      </c>
      <c r="C43" s="34">
        <v>1</v>
      </c>
    </row>
    <row r="44" spans="1:3" x14ac:dyDescent="0.2">
      <c r="A44" s="71"/>
      <c r="B44" t="s">
        <v>225</v>
      </c>
      <c r="C44">
        <v>1</v>
      </c>
    </row>
    <row r="45" spans="1:3" x14ac:dyDescent="0.2">
      <c r="A45" s="71"/>
      <c r="B45" t="s">
        <v>226</v>
      </c>
      <c r="C45">
        <v>1</v>
      </c>
    </row>
    <row r="46" spans="1:3" x14ac:dyDescent="0.2">
      <c r="A46" s="71"/>
      <c r="B46" s="36" t="s">
        <v>209</v>
      </c>
      <c r="C46" s="36">
        <v>1</v>
      </c>
    </row>
    <row r="47" spans="1:3" x14ac:dyDescent="0.2">
      <c r="A47" s="71"/>
      <c r="B47" t="s">
        <v>227</v>
      </c>
      <c r="C47">
        <v>1</v>
      </c>
    </row>
    <row r="48" spans="1:3" x14ac:dyDescent="0.2">
      <c r="A48" s="71"/>
      <c r="B48" t="s">
        <v>228</v>
      </c>
      <c r="C48">
        <v>1</v>
      </c>
    </row>
    <row r="49" spans="1:3" x14ac:dyDescent="0.2">
      <c r="A49" s="71"/>
      <c r="B49" t="s">
        <v>229</v>
      </c>
      <c r="C49">
        <v>1</v>
      </c>
    </row>
    <row r="50" spans="1:3" x14ac:dyDescent="0.2">
      <c r="A50" s="71"/>
      <c r="B50" t="s">
        <v>231</v>
      </c>
      <c r="C50">
        <v>1</v>
      </c>
    </row>
    <row r="51" spans="1:3" x14ac:dyDescent="0.2">
      <c r="A51" s="71"/>
      <c r="B51" s="36" t="s">
        <v>235</v>
      </c>
      <c r="C51" s="36">
        <v>1</v>
      </c>
    </row>
    <row r="52" spans="1:3" x14ac:dyDescent="0.2">
      <c r="A52" s="71"/>
      <c r="B52" t="s">
        <v>234</v>
      </c>
      <c r="C52">
        <v>1</v>
      </c>
    </row>
  </sheetData>
  <mergeCells count="5">
    <mergeCell ref="B6:C6"/>
    <mergeCell ref="B28:C28"/>
    <mergeCell ref="A6:A25"/>
    <mergeCell ref="A3:A4"/>
    <mergeCell ref="A28:A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58"/>
  <sheetViews>
    <sheetView workbookViewId="0">
      <pane ySplit="1" topLeftCell="A80" activePane="bottomLeft" state="frozen"/>
      <selection pane="bottomLeft" activeCell="D104" sqref="D104"/>
    </sheetView>
  </sheetViews>
  <sheetFormatPr baseColWidth="10" defaultColWidth="45.5703125" defaultRowHeight="12.75" x14ac:dyDescent="0.2"/>
  <cols>
    <col min="1" max="1" width="18" style="2" bestFit="1" customWidth="1"/>
    <col min="2" max="2" width="18" style="2" customWidth="1"/>
    <col min="3" max="7" width="45.5703125" style="2"/>
    <col min="8" max="8" width="18" style="2" bestFit="1" customWidth="1"/>
    <col min="9" max="9" width="15.140625" style="2" bestFit="1" customWidth="1"/>
    <col min="10" max="10" width="29.7109375" style="2" bestFit="1" customWidth="1"/>
    <col min="11" max="11" width="27.42578125" style="2" bestFit="1" customWidth="1"/>
    <col min="12" max="12" width="28" style="2" bestFit="1" customWidth="1"/>
    <col min="13" max="13" width="40.140625" style="2" bestFit="1" customWidth="1"/>
    <col min="14" max="16384" width="45.5703125" style="2"/>
  </cols>
  <sheetData>
    <row r="1" spans="1:13" s="5" customFormat="1" ht="51" x14ac:dyDescent="0.2">
      <c r="A1" s="4" t="s">
        <v>0</v>
      </c>
      <c r="B1" s="4"/>
      <c r="C1" s="4" t="s">
        <v>1</v>
      </c>
      <c r="D1" s="4"/>
      <c r="E1" s="4" t="s">
        <v>2</v>
      </c>
      <c r="F1" s="4"/>
      <c r="G1" s="4" t="s">
        <v>156</v>
      </c>
      <c r="H1" s="15" t="s">
        <v>159</v>
      </c>
      <c r="I1" s="17" t="s">
        <v>157</v>
      </c>
      <c r="J1" s="14" t="s">
        <v>158</v>
      </c>
      <c r="K1" s="16" t="s">
        <v>160</v>
      </c>
      <c r="L1" s="13" t="s">
        <v>161</v>
      </c>
      <c r="M1" s="4" t="s">
        <v>3</v>
      </c>
    </row>
    <row r="2" spans="1:13" x14ac:dyDescent="0.2">
      <c r="A2" s="3">
        <v>43741.589061701394</v>
      </c>
      <c r="B2" s="18"/>
      <c r="C2" s="1" t="s">
        <v>31</v>
      </c>
      <c r="D2" s="1" t="s">
        <v>169</v>
      </c>
      <c r="E2" s="1" t="s">
        <v>32</v>
      </c>
      <c r="F2" s="1" t="s">
        <v>222</v>
      </c>
      <c r="G2" s="1"/>
      <c r="H2" s="1" t="s">
        <v>8</v>
      </c>
      <c r="I2" s="1">
        <v>3</v>
      </c>
      <c r="J2" s="1">
        <v>4</v>
      </c>
      <c r="K2" s="1">
        <v>2</v>
      </c>
      <c r="L2" s="1">
        <v>1</v>
      </c>
    </row>
    <row r="3" spans="1:13" x14ac:dyDescent="0.2">
      <c r="A3" s="3">
        <v>43741.586312708328</v>
      </c>
      <c r="B3" s="18"/>
      <c r="C3" s="1" t="s">
        <v>26</v>
      </c>
      <c r="D3" s="1" t="s">
        <v>187</v>
      </c>
      <c r="E3" s="1" t="s">
        <v>27</v>
      </c>
      <c r="F3" s="1" t="s">
        <v>219</v>
      </c>
      <c r="G3" s="1"/>
      <c r="H3" s="1" t="s">
        <v>28</v>
      </c>
      <c r="I3" s="1">
        <v>4</v>
      </c>
      <c r="J3" s="1">
        <v>5</v>
      </c>
      <c r="K3" s="1">
        <v>5</v>
      </c>
      <c r="L3" s="1">
        <v>2</v>
      </c>
    </row>
    <row r="4" spans="1:13" ht="25.5" x14ac:dyDescent="0.2">
      <c r="A4" s="3">
        <v>43741.544051168981</v>
      </c>
      <c r="B4" s="18"/>
      <c r="C4" s="1" t="s">
        <v>19</v>
      </c>
      <c r="D4" s="1" t="s">
        <v>163</v>
      </c>
      <c r="E4" s="1" t="s">
        <v>223</v>
      </c>
      <c r="F4" s="1" t="s">
        <v>224</v>
      </c>
      <c r="G4" s="1"/>
      <c r="H4" s="1">
        <v>5</v>
      </c>
      <c r="I4" s="1">
        <v>5</v>
      </c>
      <c r="J4" s="1">
        <v>5</v>
      </c>
      <c r="K4" s="1">
        <v>5</v>
      </c>
      <c r="L4" s="1">
        <v>5</v>
      </c>
    </row>
    <row r="5" spans="1:13" ht="25.5" x14ac:dyDescent="0.2">
      <c r="A5" s="3">
        <v>43748.546824837962</v>
      </c>
      <c r="B5" s="3"/>
      <c r="C5" s="1" t="s">
        <v>51</v>
      </c>
      <c r="D5" s="1" t="s">
        <v>179</v>
      </c>
      <c r="E5" s="1" t="s">
        <v>52</v>
      </c>
      <c r="F5" s="1" t="s">
        <v>219</v>
      </c>
      <c r="G5" s="1"/>
      <c r="H5" s="1">
        <v>5</v>
      </c>
      <c r="I5" s="1">
        <v>5</v>
      </c>
      <c r="J5" s="1">
        <v>5</v>
      </c>
      <c r="K5" s="1">
        <v>5</v>
      </c>
      <c r="L5" s="1">
        <v>5</v>
      </c>
    </row>
    <row r="6" spans="1:13" ht="25.5" x14ac:dyDescent="0.2">
      <c r="A6" s="3">
        <v>43748.548219687495</v>
      </c>
      <c r="B6" s="3"/>
      <c r="C6" s="1" t="s">
        <v>53</v>
      </c>
      <c r="D6" s="1" t="s">
        <v>172</v>
      </c>
      <c r="E6" s="1" t="s">
        <v>54</v>
      </c>
      <c r="F6" s="1" t="s">
        <v>219</v>
      </c>
      <c r="G6" s="1"/>
      <c r="H6" s="1">
        <v>5</v>
      </c>
      <c r="I6" s="1">
        <v>5</v>
      </c>
      <c r="J6" s="1">
        <v>5</v>
      </c>
      <c r="K6" s="1">
        <v>5</v>
      </c>
      <c r="L6" s="1">
        <v>5</v>
      </c>
    </row>
    <row r="7" spans="1:13" ht="25.5" x14ac:dyDescent="0.2">
      <c r="A7" s="3">
        <v>43748.551579652776</v>
      </c>
      <c r="B7" s="3"/>
      <c r="C7" s="1" t="s">
        <v>162</v>
      </c>
      <c r="D7" s="1"/>
      <c r="E7" s="1" t="s">
        <v>57</v>
      </c>
      <c r="F7" s="1" t="s">
        <v>225</v>
      </c>
      <c r="G7" s="1"/>
      <c r="H7" s="1">
        <v>5</v>
      </c>
      <c r="I7" s="1">
        <v>5</v>
      </c>
      <c r="J7" s="1">
        <v>5</v>
      </c>
      <c r="K7" s="1">
        <v>5</v>
      </c>
      <c r="L7" s="1">
        <v>5</v>
      </c>
    </row>
    <row r="8" spans="1:13" ht="25.5" x14ac:dyDescent="0.2">
      <c r="A8" s="3">
        <v>43748.601092835648</v>
      </c>
      <c r="B8" s="3"/>
      <c r="C8" s="1" t="s">
        <v>76</v>
      </c>
      <c r="D8" s="1" t="s">
        <v>187</v>
      </c>
      <c r="E8" s="1" t="s">
        <v>77</v>
      </c>
      <c r="F8" s="1" t="s">
        <v>214</v>
      </c>
      <c r="G8" s="1"/>
      <c r="H8" s="1">
        <v>5</v>
      </c>
      <c r="I8" s="1">
        <v>5</v>
      </c>
      <c r="J8" s="1">
        <v>5</v>
      </c>
      <c r="K8" s="1">
        <v>5</v>
      </c>
      <c r="L8" s="1">
        <v>4</v>
      </c>
    </row>
    <row r="9" spans="1:13" x14ac:dyDescent="0.2">
      <c r="A9" s="3">
        <v>43739.661621562496</v>
      </c>
      <c r="B9" s="3"/>
      <c r="C9" s="1" t="s">
        <v>15</v>
      </c>
      <c r="D9" s="1"/>
      <c r="E9" s="1" t="s">
        <v>16</v>
      </c>
      <c r="F9" s="1" t="s">
        <v>217</v>
      </c>
      <c r="G9" s="1"/>
      <c r="H9" s="1">
        <v>5</v>
      </c>
      <c r="I9" s="1">
        <v>5</v>
      </c>
      <c r="J9" s="1">
        <v>5</v>
      </c>
      <c r="K9" s="1">
        <v>5</v>
      </c>
      <c r="L9" s="1">
        <v>3</v>
      </c>
    </row>
    <row r="10" spans="1:13" x14ac:dyDescent="0.2">
      <c r="A10" s="3">
        <v>43753.631684537038</v>
      </c>
      <c r="B10" s="3"/>
      <c r="C10" s="1" t="s">
        <v>142</v>
      </c>
      <c r="D10" s="1" t="s">
        <v>163</v>
      </c>
      <c r="E10" s="1" t="s">
        <v>143</v>
      </c>
      <c r="F10" s="1" t="s">
        <v>213</v>
      </c>
      <c r="G10" s="1"/>
      <c r="H10" s="1">
        <v>5</v>
      </c>
      <c r="I10" s="1">
        <v>5</v>
      </c>
      <c r="J10" s="1">
        <v>5</v>
      </c>
      <c r="K10" s="1">
        <v>5</v>
      </c>
      <c r="L10" s="1">
        <v>3</v>
      </c>
    </row>
    <row r="11" spans="1:13" x14ac:dyDescent="0.2">
      <c r="A11" s="3">
        <v>43753.634644583333</v>
      </c>
      <c r="B11" s="3"/>
      <c r="C11" s="1" t="s">
        <v>144</v>
      </c>
      <c r="D11" s="1" t="s">
        <v>163</v>
      </c>
      <c r="E11" s="1" t="s">
        <v>145</v>
      </c>
      <c r="F11" s="1" t="s">
        <v>214</v>
      </c>
      <c r="G11" s="1"/>
      <c r="H11" s="1">
        <v>5</v>
      </c>
      <c r="I11" s="1">
        <v>5</v>
      </c>
      <c r="J11" s="1">
        <v>5</v>
      </c>
      <c r="K11" s="1">
        <v>5</v>
      </c>
      <c r="L11" s="1">
        <v>3</v>
      </c>
    </row>
    <row r="12" spans="1:13" ht="25.5" x14ac:dyDescent="0.2">
      <c r="A12" s="3">
        <v>43748.588613749998</v>
      </c>
      <c r="B12" s="3"/>
      <c r="C12" s="1" t="s">
        <v>68</v>
      </c>
      <c r="D12" s="1" t="s">
        <v>180</v>
      </c>
      <c r="E12" s="1" t="s">
        <v>69</v>
      </c>
      <c r="F12" s="1" t="s">
        <v>226</v>
      </c>
      <c r="G12" s="1"/>
      <c r="H12" s="1">
        <v>5</v>
      </c>
      <c r="I12" s="1">
        <v>5</v>
      </c>
      <c r="J12" s="1">
        <v>5</v>
      </c>
      <c r="K12" s="1">
        <v>4</v>
      </c>
      <c r="L12" s="1">
        <v>3</v>
      </c>
    </row>
    <row r="13" spans="1:13" ht="25.5" x14ac:dyDescent="0.2">
      <c r="A13" s="3">
        <v>43748.604337986108</v>
      </c>
      <c r="B13" s="3"/>
      <c r="C13" s="1" t="s">
        <v>80</v>
      </c>
      <c r="D13" s="1" t="s">
        <v>163</v>
      </c>
      <c r="E13" s="1" t="s">
        <v>81</v>
      </c>
      <c r="F13" s="1" t="s">
        <v>211</v>
      </c>
      <c r="G13" s="1"/>
      <c r="H13" s="1">
        <v>5</v>
      </c>
      <c r="I13" s="1">
        <v>5</v>
      </c>
      <c r="J13" s="1">
        <v>5</v>
      </c>
      <c r="K13" s="1">
        <v>4</v>
      </c>
      <c r="L13" s="1">
        <v>3</v>
      </c>
    </row>
    <row r="14" spans="1:13" x14ac:dyDescent="0.2">
      <c r="A14" s="3">
        <v>43752.679648101854</v>
      </c>
      <c r="B14" s="3"/>
      <c r="C14" s="1" t="s">
        <v>106</v>
      </c>
      <c r="D14" s="1" t="s">
        <v>172</v>
      </c>
      <c r="E14" s="23" t="s">
        <v>208</v>
      </c>
      <c r="F14" s="23" t="s">
        <v>209</v>
      </c>
      <c r="G14" s="1"/>
      <c r="H14" s="1">
        <v>5</v>
      </c>
      <c r="I14" s="1">
        <v>5</v>
      </c>
      <c r="J14" s="1">
        <v>5</v>
      </c>
      <c r="K14" s="1">
        <v>4</v>
      </c>
      <c r="L14" s="1">
        <v>3</v>
      </c>
    </row>
    <row r="15" spans="1:13" ht="25.5" x14ac:dyDescent="0.2">
      <c r="A15" s="3">
        <v>43753.628014027781</v>
      </c>
      <c r="B15" s="3"/>
      <c r="C15" s="1" t="s">
        <v>138</v>
      </c>
      <c r="D15" s="1" t="s">
        <v>171</v>
      </c>
      <c r="E15" s="1" t="s">
        <v>139</v>
      </c>
      <c r="F15" s="23" t="s">
        <v>214</v>
      </c>
      <c r="G15" s="1"/>
      <c r="H15" s="1">
        <v>5</v>
      </c>
      <c r="I15" s="1">
        <v>5</v>
      </c>
      <c r="J15" s="1">
        <v>5</v>
      </c>
      <c r="K15" s="1">
        <v>4</v>
      </c>
      <c r="L15" s="1">
        <v>3</v>
      </c>
    </row>
    <row r="16" spans="1:13" ht="25.5" x14ac:dyDescent="0.2">
      <c r="A16" s="3">
        <v>43741.59006905093</v>
      </c>
      <c r="B16" s="3"/>
      <c r="C16" s="1" t="s">
        <v>33</v>
      </c>
      <c r="D16" s="1" t="s">
        <v>163</v>
      </c>
      <c r="E16" s="1" t="s">
        <v>34</v>
      </c>
      <c r="F16" s="1" t="s">
        <v>227</v>
      </c>
      <c r="G16" s="1"/>
      <c r="H16" s="1">
        <v>5</v>
      </c>
      <c r="I16" s="1">
        <v>5</v>
      </c>
      <c r="J16" s="1">
        <v>5</v>
      </c>
      <c r="K16" s="1">
        <v>3</v>
      </c>
      <c r="L16" s="1">
        <v>3</v>
      </c>
    </row>
    <row r="17" spans="1:12" x14ac:dyDescent="0.2">
      <c r="A17" s="3">
        <v>43741.612244421296</v>
      </c>
      <c r="B17" s="3"/>
      <c r="C17" s="1" t="s">
        <v>39</v>
      </c>
      <c r="D17" s="1" t="s">
        <v>163</v>
      </c>
      <c r="E17" s="1" t="s">
        <v>40</v>
      </c>
      <c r="F17" s="1" t="s">
        <v>228</v>
      </c>
      <c r="G17" s="1"/>
      <c r="H17" s="1">
        <v>5</v>
      </c>
      <c r="I17" s="1">
        <v>5</v>
      </c>
      <c r="J17" s="1">
        <v>5</v>
      </c>
      <c r="K17" s="1">
        <v>2</v>
      </c>
      <c r="L17" s="1" t="s">
        <v>8</v>
      </c>
    </row>
    <row r="18" spans="1:12" x14ac:dyDescent="0.2">
      <c r="A18" s="3">
        <v>43739.631058842591</v>
      </c>
      <c r="B18" s="3"/>
      <c r="C18" s="1" t="s">
        <v>4</v>
      </c>
      <c r="D18" s="1" t="s">
        <v>163</v>
      </c>
      <c r="E18" s="1" t="s">
        <v>5</v>
      </c>
      <c r="F18" s="1" t="s">
        <v>229</v>
      </c>
      <c r="G18" s="1"/>
      <c r="H18" s="1">
        <v>5</v>
      </c>
      <c r="I18" s="1">
        <v>5</v>
      </c>
      <c r="J18" s="1">
        <v>4</v>
      </c>
      <c r="K18" s="1">
        <v>5</v>
      </c>
      <c r="L18" s="1">
        <v>4</v>
      </c>
    </row>
    <row r="19" spans="1:12" ht="25.5" x14ac:dyDescent="0.2">
      <c r="A19" s="3">
        <v>43748.544901331014</v>
      </c>
      <c r="B19" s="3"/>
      <c r="C19" s="1" t="s">
        <v>49</v>
      </c>
      <c r="D19" s="1" t="s">
        <v>169</v>
      </c>
      <c r="E19" s="1" t="s">
        <v>50</v>
      </c>
      <c r="F19" s="1" t="s">
        <v>219</v>
      </c>
      <c r="G19" s="1"/>
      <c r="H19" s="1">
        <v>5</v>
      </c>
      <c r="I19" s="1">
        <v>5</v>
      </c>
      <c r="J19" s="1">
        <v>4</v>
      </c>
      <c r="K19" s="1">
        <v>5</v>
      </c>
      <c r="L19" s="1">
        <v>4</v>
      </c>
    </row>
    <row r="20" spans="1:12" ht="25.5" x14ac:dyDescent="0.2">
      <c r="A20" s="3">
        <v>43753.63849096065</v>
      </c>
      <c r="B20" s="3"/>
      <c r="C20" s="1" t="s">
        <v>148</v>
      </c>
      <c r="D20" s="1" t="s">
        <v>171</v>
      </c>
      <c r="E20" s="1" t="s">
        <v>149</v>
      </c>
      <c r="F20" s="1" t="s">
        <v>170</v>
      </c>
      <c r="G20" s="1"/>
      <c r="H20" s="1">
        <v>5</v>
      </c>
      <c r="I20" s="1">
        <v>5</v>
      </c>
      <c r="J20" s="1">
        <v>4</v>
      </c>
      <c r="K20" s="1">
        <v>5</v>
      </c>
      <c r="L20" s="1">
        <v>4</v>
      </c>
    </row>
    <row r="21" spans="1:12" x14ac:dyDescent="0.2">
      <c r="A21" s="3">
        <v>43753.640780960646</v>
      </c>
      <c r="B21" s="3"/>
      <c r="C21" s="1" t="s">
        <v>150</v>
      </c>
      <c r="D21" s="1" t="s">
        <v>165</v>
      </c>
      <c r="E21" s="1" t="s">
        <v>151</v>
      </c>
      <c r="F21" s="1" t="s">
        <v>230</v>
      </c>
      <c r="G21" s="1"/>
      <c r="H21" s="1">
        <v>5</v>
      </c>
      <c r="I21" s="1">
        <v>5</v>
      </c>
      <c r="J21" s="1">
        <v>4</v>
      </c>
      <c r="K21" s="1">
        <v>5</v>
      </c>
      <c r="L21" s="1">
        <v>3</v>
      </c>
    </row>
    <row r="22" spans="1:12" ht="25.5" x14ac:dyDescent="0.2">
      <c r="A22" s="3">
        <v>43748.560776481478</v>
      </c>
      <c r="B22" s="3"/>
      <c r="C22" s="1" t="s">
        <v>58</v>
      </c>
      <c r="D22" s="1" t="s">
        <v>165</v>
      </c>
      <c r="E22" s="1" t="s">
        <v>59</v>
      </c>
      <c r="F22" s="1" t="s">
        <v>214</v>
      </c>
      <c r="G22" s="1"/>
      <c r="H22" s="1">
        <v>5</v>
      </c>
      <c r="I22" s="1">
        <v>5</v>
      </c>
      <c r="J22" s="1">
        <v>4</v>
      </c>
      <c r="K22" s="1">
        <v>4</v>
      </c>
      <c r="L22" s="1">
        <v>5</v>
      </c>
    </row>
    <row r="23" spans="1:12" x14ac:dyDescent="0.2">
      <c r="A23" s="3">
        <v>43748.538308668984</v>
      </c>
      <c r="B23" s="3"/>
      <c r="C23" s="1" t="s">
        <v>43</v>
      </c>
      <c r="D23" s="1" t="s">
        <v>175</v>
      </c>
      <c r="E23" s="1" t="s">
        <v>44</v>
      </c>
      <c r="F23" s="1" t="s">
        <v>231</v>
      </c>
      <c r="G23" s="1"/>
      <c r="H23" s="1">
        <v>5</v>
      </c>
      <c r="I23" s="1">
        <v>5</v>
      </c>
      <c r="J23" s="1">
        <v>4</v>
      </c>
      <c r="K23" s="1">
        <v>4</v>
      </c>
      <c r="L23" s="1">
        <v>3</v>
      </c>
    </row>
    <row r="24" spans="1:12" ht="25.5" x14ac:dyDescent="0.2">
      <c r="A24" s="3">
        <v>43748.550327939811</v>
      </c>
      <c r="B24" s="3"/>
      <c r="C24" s="1" t="s">
        <v>55</v>
      </c>
      <c r="D24" s="1" t="s">
        <v>163</v>
      </c>
      <c r="E24" s="1" t="s">
        <v>56</v>
      </c>
      <c r="F24" s="1" t="s">
        <v>8</v>
      </c>
      <c r="G24" s="1"/>
      <c r="H24" s="1">
        <v>5</v>
      </c>
      <c r="I24" s="1">
        <v>5</v>
      </c>
      <c r="J24" s="1">
        <v>4</v>
      </c>
      <c r="K24" s="1">
        <v>4</v>
      </c>
      <c r="L24" s="1">
        <v>3</v>
      </c>
    </row>
    <row r="25" spans="1:12" ht="25.5" x14ac:dyDescent="0.2">
      <c r="A25" s="3">
        <v>43753.616734722222</v>
      </c>
      <c r="B25" s="3"/>
      <c r="C25" s="1" t="s">
        <v>124</v>
      </c>
      <c r="D25" s="1" t="s">
        <v>171</v>
      </c>
      <c r="E25" s="1" t="s">
        <v>125</v>
      </c>
      <c r="F25" s="1" t="s">
        <v>230</v>
      </c>
      <c r="G25" s="1"/>
      <c r="H25" s="1">
        <v>5</v>
      </c>
      <c r="I25" s="1">
        <v>5</v>
      </c>
      <c r="J25" s="1">
        <v>4</v>
      </c>
      <c r="K25" s="1">
        <v>3</v>
      </c>
      <c r="L25" s="1">
        <v>3</v>
      </c>
    </row>
    <row r="26" spans="1:12" x14ac:dyDescent="0.2">
      <c r="A26" s="3">
        <v>43753.61192732639</v>
      </c>
      <c r="B26" s="3"/>
      <c r="C26" s="1" t="s">
        <v>120</v>
      </c>
      <c r="D26" s="1" t="s">
        <v>169</v>
      </c>
      <c r="E26" s="1" t="s">
        <v>121</v>
      </c>
      <c r="F26" s="1" t="s">
        <v>232</v>
      </c>
      <c r="G26" s="1"/>
      <c r="H26" s="1">
        <v>5</v>
      </c>
      <c r="I26" s="1">
        <v>4</v>
      </c>
      <c r="J26" s="1">
        <v>5</v>
      </c>
      <c r="K26" s="1">
        <v>5</v>
      </c>
      <c r="L26" s="1">
        <v>4</v>
      </c>
    </row>
    <row r="27" spans="1:12" ht="25.5" x14ac:dyDescent="0.2">
      <c r="A27" s="3">
        <v>43752.675556898146</v>
      </c>
      <c r="B27" s="3"/>
      <c r="C27" s="1" t="s">
        <v>98</v>
      </c>
      <c r="D27" s="1" t="s">
        <v>171</v>
      </c>
      <c r="E27" s="1" t="s">
        <v>99</v>
      </c>
      <c r="F27" s="1" t="s">
        <v>170</v>
      </c>
      <c r="G27" s="1"/>
      <c r="H27" s="1">
        <v>5</v>
      </c>
      <c r="I27" s="1">
        <v>4</v>
      </c>
      <c r="J27" s="1">
        <v>5</v>
      </c>
      <c r="K27" s="1">
        <v>2</v>
      </c>
      <c r="L27" s="1">
        <v>3</v>
      </c>
    </row>
    <row r="28" spans="1:12" x14ac:dyDescent="0.2">
      <c r="A28" s="3">
        <v>43753.620262418983</v>
      </c>
      <c r="B28" s="3"/>
      <c r="C28" s="1" t="s">
        <v>128</v>
      </c>
      <c r="D28" s="1" t="s">
        <v>163</v>
      </c>
      <c r="E28" s="1" t="s">
        <v>129</v>
      </c>
      <c r="F28" s="1" t="s">
        <v>210</v>
      </c>
      <c r="G28" s="1"/>
      <c r="H28" s="1">
        <v>4</v>
      </c>
      <c r="I28" s="1">
        <v>5</v>
      </c>
      <c r="J28" s="1">
        <v>5</v>
      </c>
      <c r="K28" s="1">
        <v>5</v>
      </c>
      <c r="L28" s="1" t="s">
        <v>130</v>
      </c>
    </row>
    <row r="29" spans="1:12" x14ac:dyDescent="0.2">
      <c r="A29" s="3">
        <v>43741.572221273149</v>
      </c>
      <c r="B29" s="3"/>
      <c r="C29" s="1" t="s">
        <v>24</v>
      </c>
      <c r="D29" s="1" t="s">
        <v>173</v>
      </c>
      <c r="E29" s="1" t="s">
        <v>25</v>
      </c>
      <c r="F29" s="1" t="s">
        <v>210</v>
      </c>
      <c r="G29" s="1"/>
      <c r="H29" s="1">
        <v>4</v>
      </c>
      <c r="I29" s="1">
        <v>5</v>
      </c>
      <c r="J29" s="1">
        <v>5</v>
      </c>
      <c r="K29" s="1">
        <v>5</v>
      </c>
      <c r="L29" s="1">
        <v>3</v>
      </c>
    </row>
    <row r="30" spans="1:12" x14ac:dyDescent="0.2">
      <c r="A30" s="3">
        <v>43748.583041782404</v>
      </c>
      <c r="B30" s="3"/>
      <c r="C30" s="1" t="s">
        <v>64</v>
      </c>
      <c r="D30" s="1" t="s">
        <v>181</v>
      </c>
      <c r="E30" s="1" t="s">
        <v>65</v>
      </c>
      <c r="F30" s="1" t="s">
        <v>233</v>
      </c>
      <c r="G30" s="1"/>
      <c r="H30" s="1">
        <v>4</v>
      </c>
      <c r="I30" s="1">
        <v>5</v>
      </c>
      <c r="J30" s="1">
        <v>5</v>
      </c>
      <c r="K30" s="1">
        <v>4</v>
      </c>
      <c r="L30" s="1">
        <v>4</v>
      </c>
    </row>
    <row r="31" spans="1:12" ht="25.5" x14ac:dyDescent="0.2">
      <c r="A31" s="3">
        <v>43748.602583113425</v>
      </c>
      <c r="B31" s="3"/>
      <c r="C31" s="1" t="s">
        <v>78</v>
      </c>
      <c r="D31" s="1" t="s">
        <v>180</v>
      </c>
      <c r="E31" s="1" t="s">
        <v>79</v>
      </c>
      <c r="F31" s="1" t="s">
        <v>211</v>
      </c>
      <c r="G31" s="1"/>
      <c r="H31" s="1">
        <v>4</v>
      </c>
      <c r="I31" s="1">
        <v>5</v>
      </c>
      <c r="J31" s="1">
        <v>5</v>
      </c>
      <c r="K31" s="1">
        <v>4</v>
      </c>
      <c r="L31" s="1">
        <v>4</v>
      </c>
    </row>
    <row r="32" spans="1:12" x14ac:dyDescent="0.2">
      <c r="A32" s="3">
        <v>43753.311311689817</v>
      </c>
      <c r="B32" s="3"/>
      <c r="C32" s="1" t="s">
        <v>116</v>
      </c>
      <c r="D32" s="1" t="s">
        <v>182</v>
      </c>
      <c r="E32" s="1" t="s">
        <v>117</v>
      </c>
      <c r="F32" s="1" t="s">
        <v>234</v>
      </c>
      <c r="G32" s="1"/>
      <c r="H32" s="1">
        <v>4</v>
      </c>
      <c r="I32" s="1">
        <v>5</v>
      </c>
      <c r="J32" s="1">
        <v>5</v>
      </c>
      <c r="K32" s="1">
        <v>4</v>
      </c>
      <c r="L32" s="1">
        <v>4</v>
      </c>
    </row>
    <row r="33" spans="1:12" ht="25.5" x14ac:dyDescent="0.2">
      <c r="A33" s="3">
        <v>43748.584712395837</v>
      </c>
      <c r="B33" s="3"/>
      <c r="C33" s="1" t="s">
        <v>66</v>
      </c>
      <c r="D33" s="1" t="s">
        <v>181</v>
      </c>
      <c r="E33" s="1" t="s">
        <v>67</v>
      </c>
      <c r="F33" s="1" t="s">
        <v>235</v>
      </c>
      <c r="G33" s="1"/>
      <c r="H33" s="1">
        <v>4</v>
      </c>
      <c r="I33" s="1">
        <v>5</v>
      </c>
      <c r="J33" s="1">
        <v>5</v>
      </c>
      <c r="K33" s="1">
        <v>4</v>
      </c>
      <c r="L33" s="1">
        <v>3</v>
      </c>
    </row>
    <row r="34" spans="1:12" ht="25.5" x14ac:dyDescent="0.2">
      <c r="A34" s="3">
        <v>43748.589701331017</v>
      </c>
      <c r="B34" s="3"/>
      <c r="C34" s="1" t="s">
        <v>70</v>
      </c>
      <c r="D34" s="1" t="s">
        <v>163</v>
      </c>
      <c r="E34" s="1" t="s">
        <v>71</v>
      </c>
      <c r="F34" s="1" t="s">
        <v>219</v>
      </c>
      <c r="G34" s="1"/>
      <c r="H34" s="1">
        <v>4</v>
      </c>
      <c r="I34" s="1">
        <v>5</v>
      </c>
      <c r="J34" s="1">
        <v>5</v>
      </c>
      <c r="K34" s="1">
        <v>4</v>
      </c>
      <c r="L34" s="1">
        <v>3</v>
      </c>
    </row>
    <row r="35" spans="1:12" ht="25.5" x14ac:dyDescent="0.2">
      <c r="A35" s="3">
        <v>43748.594507974536</v>
      </c>
      <c r="B35" s="3"/>
      <c r="C35" s="1" t="s">
        <v>72</v>
      </c>
      <c r="D35" s="1" t="s">
        <v>183</v>
      </c>
      <c r="E35" s="1" t="s">
        <v>73</v>
      </c>
      <c r="F35" s="1" t="s">
        <v>213</v>
      </c>
      <c r="G35" s="1"/>
      <c r="H35" s="1">
        <v>4</v>
      </c>
      <c r="I35" s="1">
        <v>5</v>
      </c>
      <c r="J35" s="1">
        <v>5</v>
      </c>
      <c r="K35" s="1">
        <v>4</v>
      </c>
      <c r="L35" s="1">
        <v>3</v>
      </c>
    </row>
    <row r="36" spans="1:12" ht="25.5" x14ac:dyDescent="0.2">
      <c r="A36" s="3">
        <v>43752.673529768523</v>
      </c>
      <c r="B36" s="3"/>
      <c r="C36" s="1" t="s">
        <v>97</v>
      </c>
      <c r="D36" s="1" t="s">
        <v>184</v>
      </c>
      <c r="E36" s="1" t="s">
        <v>83</v>
      </c>
      <c r="F36" s="1" t="s">
        <v>8</v>
      </c>
      <c r="G36" s="1"/>
      <c r="H36" s="1">
        <v>4</v>
      </c>
      <c r="I36" s="1">
        <v>5</v>
      </c>
      <c r="J36" s="1">
        <v>5</v>
      </c>
      <c r="K36" s="1">
        <v>3</v>
      </c>
      <c r="L36" s="1">
        <v>4</v>
      </c>
    </row>
    <row r="37" spans="1:12" ht="25.5" x14ac:dyDescent="0.2">
      <c r="A37" s="3">
        <v>43748.580558993053</v>
      </c>
      <c r="B37" s="3"/>
      <c r="C37" s="1" t="s">
        <v>62</v>
      </c>
      <c r="D37" s="1" t="s">
        <v>185</v>
      </c>
      <c r="E37" s="1" t="s">
        <v>63</v>
      </c>
      <c r="F37" s="1" t="s">
        <v>219</v>
      </c>
      <c r="G37" s="1"/>
      <c r="H37" s="1">
        <v>4</v>
      </c>
      <c r="I37" s="1">
        <v>5</v>
      </c>
      <c r="J37" s="1">
        <v>5</v>
      </c>
      <c r="K37" s="1">
        <v>3</v>
      </c>
      <c r="L37" s="1">
        <v>3</v>
      </c>
    </row>
    <row r="38" spans="1:12" ht="25.5" x14ac:dyDescent="0.2">
      <c r="A38" s="3">
        <v>43752.682302071757</v>
      </c>
      <c r="B38" s="3"/>
      <c r="C38" s="1" t="s">
        <v>109</v>
      </c>
      <c r="D38" s="1" t="s">
        <v>179</v>
      </c>
      <c r="E38" s="1" t="s">
        <v>110</v>
      </c>
      <c r="F38" s="1" t="s">
        <v>236</v>
      </c>
      <c r="G38" s="1"/>
      <c r="H38" s="1">
        <v>4</v>
      </c>
      <c r="I38" s="1">
        <v>5</v>
      </c>
      <c r="J38" s="1">
        <v>5</v>
      </c>
      <c r="K38" s="1">
        <v>3</v>
      </c>
      <c r="L38" s="1">
        <v>3</v>
      </c>
    </row>
    <row r="39" spans="1:12" ht="25.5" x14ac:dyDescent="0.2">
      <c r="A39" s="3">
        <v>43752.687320740741</v>
      </c>
      <c r="B39" s="3"/>
      <c r="C39" s="1" t="s">
        <v>114</v>
      </c>
      <c r="D39" s="1" t="s">
        <v>164</v>
      </c>
      <c r="E39" s="1" t="s">
        <v>115</v>
      </c>
      <c r="F39" s="1" t="s">
        <v>217</v>
      </c>
      <c r="G39" s="1"/>
      <c r="H39" s="1">
        <v>4</v>
      </c>
      <c r="I39" s="1">
        <v>5</v>
      </c>
      <c r="J39" s="1">
        <v>5</v>
      </c>
      <c r="K39" s="1">
        <v>3</v>
      </c>
      <c r="L39" s="1">
        <v>3</v>
      </c>
    </row>
    <row r="40" spans="1:12" ht="25.5" x14ac:dyDescent="0.2">
      <c r="A40" s="3">
        <v>43753.6442971875</v>
      </c>
      <c r="B40" s="3"/>
      <c r="C40" s="1" t="s">
        <v>152</v>
      </c>
      <c r="D40" s="1" t="s">
        <v>165</v>
      </c>
      <c r="E40" s="1" t="s">
        <v>153</v>
      </c>
      <c r="F40" s="1" t="s">
        <v>237</v>
      </c>
      <c r="G40" s="1"/>
      <c r="H40" s="1">
        <v>4</v>
      </c>
      <c r="I40" s="1">
        <v>5</v>
      </c>
      <c r="J40" s="1">
        <v>4</v>
      </c>
      <c r="K40" s="1">
        <v>5</v>
      </c>
      <c r="L40" s="1">
        <v>3</v>
      </c>
    </row>
    <row r="41" spans="1:12" x14ac:dyDescent="0.2">
      <c r="A41" s="3">
        <v>43753.626690555553</v>
      </c>
      <c r="B41" s="3"/>
      <c r="C41" s="1" t="s">
        <v>136</v>
      </c>
      <c r="D41" s="1" t="s">
        <v>171</v>
      </c>
      <c r="E41" s="1" t="s">
        <v>137</v>
      </c>
      <c r="F41" s="1" t="s">
        <v>238</v>
      </c>
      <c r="G41" s="1"/>
      <c r="H41" s="1">
        <v>4</v>
      </c>
      <c r="I41" s="1">
        <v>5</v>
      </c>
      <c r="J41" s="1">
        <v>4</v>
      </c>
      <c r="K41" s="1">
        <v>5</v>
      </c>
      <c r="L41" s="1">
        <v>2</v>
      </c>
    </row>
    <row r="42" spans="1:12" x14ac:dyDescent="0.2">
      <c r="A42" s="3">
        <v>43753.623202557872</v>
      </c>
      <c r="B42" s="3"/>
      <c r="C42" s="1" t="s">
        <v>134</v>
      </c>
      <c r="D42" s="1" t="s">
        <v>165</v>
      </c>
      <c r="E42" s="1" t="s">
        <v>135</v>
      </c>
      <c r="F42" s="1" t="s">
        <v>233</v>
      </c>
      <c r="G42" s="1"/>
      <c r="H42" s="1">
        <v>4</v>
      </c>
      <c r="I42" s="1">
        <v>5</v>
      </c>
      <c r="J42" s="1">
        <v>4</v>
      </c>
      <c r="K42" s="1">
        <v>4</v>
      </c>
      <c r="L42" s="1">
        <v>3</v>
      </c>
    </row>
    <row r="43" spans="1:12" ht="25.5" x14ac:dyDescent="0.2">
      <c r="A43" s="3">
        <v>43748.572812442129</v>
      </c>
      <c r="B43" s="3"/>
      <c r="C43" s="1" t="s">
        <v>60</v>
      </c>
      <c r="D43" s="1" t="s">
        <v>186</v>
      </c>
      <c r="E43" s="1" t="s">
        <v>61</v>
      </c>
      <c r="F43" s="1" t="s">
        <v>211</v>
      </c>
      <c r="G43" s="1"/>
      <c r="H43" s="1">
        <v>4</v>
      </c>
      <c r="I43" s="1">
        <v>5</v>
      </c>
      <c r="J43" s="1">
        <v>4</v>
      </c>
      <c r="K43" s="1">
        <v>3</v>
      </c>
      <c r="L43" s="1">
        <v>4</v>
      </c>
    </row>
    <row r="44" spans="1:12" x14ac:dyDescent="0.2">
      <c r="A44" s="3">
        <v>43752.670898969911</v>
      </c>
      <c r="B44" s="3"/>
      <c r="C44" s="1" t="s">
        <v>93</v>
      </c>
      <c r="D44" s="1" t="s">
        <v>165</v>
      </c>
      <c r="E44" s="1" t="s">
        <v>94</v>
      </c>
      <c r="F44" s="1" t="s">
        <v>210</v>
      </c>
      <c r="G44" s="1"/>
      <c r="H44" s="1">
        <v>4</v>
      </c>
      <c r="I44" s="1">
        <v>5</v>
      </c>
      <c r="J44" s="1">
        <v>4</v>
      </c>
      <c r="K44" s="1">
        <v>3</v>
      </c>
      <c r="L44" s="1">
        <v>3</v>
      </c>
    </row>
    <row r="45" spans="1:12" x14ac:dyDescent="0.2">
      <c r="A45" s="3">
        <v>43752.663753912042</v>
      </c>
      <c r="B45" s="3"/>
      <c r="C45" s="1" t="s">
        <v>86</v>
      </c>
      <c r="D45" s="1" t="s">
        <v>166</v>
      </c>
      <c r="E45" s="1" t="s">
        <v>87</v>
      </c>
      <c r="F45" s="1" t="s">
        <v>239</v>
      </c>
      <c r="G45" s="1"/>
      <c r="H45" s="1">
        <v>4</v>
      </c>
      <c r="I45" s="1">
        <v>5</v>
      </c>
      <c r="J45" s="1">
        <v>4</v>
      </c>
      <c r="K45" s="1">
        <v>3</v>
      </c>
      <c r="L45" s="1">
        <v>2</v>
      </c>
    </row>
    <row r="46" spans="1:12" x14ac:dyDescent="0.2">
      <c r="A46" s="3">
        <v>43753.63070256944</v>
      </c>
      <c r="B46" s="3"/>
      <c r="C46" s="1" t="s">
        <v>140</v>
      </c>
      <c r="D46" s="1" t="s">
        <v>177</v>
      </c>
      <c r="E46" s="1" t="s">
        <v>141</v>
      </c>
      <c r="F46" s="1" t="s">
        <v>219</v>
      </c>
      <c r="G46" s="1"/>
      <c r="H46" s="1">
        <v>4</v>
      </c>
      <c r="I46" s="1">
        <v>5</v>
      </c>
      <c r="J46" s="1">
        <v>3</v>
      </c>
      <c r="K46" s="1">
        <v>5</v>
      </c>
      <c r="L46" s="1">
        <v>4</v>
      </c>
    </row>
    <row r="47" spans="1:12" x14ac:dyDescent="0.2">
      <c r="A47" s="3">
        <v>43753.618738483798</v>
      </c>
      <c r="B47" s="3"/>
      <c r="C47" s="1" t="s">
        <v>126</v>
      </c>
      <c r="D47" s="1" t="s">
        <v>176</v>
      </c>
      <c r="E47" s="1" t="s">
        <v>127</v>
      </c>
      <c r="F47" s="1" t="s">
        <v>240</v>
      </c>
      <c r="G47" s="1"/>
      <c r="H47" s="1">
        <v>4</v>
      </c>
      <c r="I47" s="1">
        <v>5</v>
      </c>
      <c r="J47" s="1">
        <v>3</v>
      </c>
      <c r="K47" s="1">
        <v>5</v>
      </c>
      <c r="L47" s="1">
        <v>2</v>
      </c>
    </row>
    <row r="48" spans="1:12" ht="25.5" x14ac:dyDescent="0.2">
      <c r="A48" s="3">
        <v>43752.672465023148</v>
      </c>
      <c r="B48" s="3"/>
      <c r="C48" s="1" t="s">
        <v>95</v>
      </c>
      <c r="D48" s="1" t="s">
        <v>172</v>
      </c>
      <c r="E48" s="1" t="s">
        <v>96</v>
      </c>
      <c r="F48" s="1" t="s">
        <v>217</v>
      </c>
      <c r="G48" s="1"/>
      <c r="H48" s="1">
        <v>4</v>
      </c>
      <c r="I48" s="1">
        <v>5</v>
      </c>
      <c r="J48" s="1">
        <v>3</v>
      </c>
      <c r="K48" s="1">
        <v>3</v>
      </c>
      <c r="L48" s="1">
        <v>2</v>
      </c>
    </row>
    <row r="49" spans="1:12" x14ac:dyDescent="0.2">
      <c r="A49" s="3">
        <v>43739.652879525464</v>
      </c>
      <c r="B49" s="3"/>
      <c r="C49" s="1" t="s">
        <v>11</v>
      </c>
      <c r="D49" s="1" t="s">
        <v>165</v>
      </c>
      <c r="E49" s="1" t="s">
        <v>12</v>
      </c>
      <c r="F49" s="1" t="s">
        <v>211</v>
      </c>
      <c r="G49" s="1"/>
      <c r="H49" s="1">
        <v>4</v>
      </c>
      <c r="I49" s="1">
        <v>4</v>
      </c>
      <c r="J49" s="1">
        <v>5</v>
      </c>
      <c r="K49" s="1">
        <v>5</v>
      </c>
      <c r="L49" s="1">
        <v>4</v>
      </c>
    </row>
    <row r="50" spans="1:12" x14ac:dyDescent="0.2">
      <c r="A50" s="3">
        <v>43752.660734837962</v>
      </c>
      <c r="B50" s="3"/>
      <c r="C50" s="1" t="s">
        <v>82</v>
      </c>
      <c r="D50" s="1" t="s">
        <v>164</v>
      </c>
      <c r="E50" s="1" t="s">
        <v>83</v>
      </c>
      <c r="F50" s="1" t="s">
        <v>8</v>
      </c>
      <c r="G50" s="1"/>
      <c r="H50" s="1">
        <v>4</v>
      </c>
      <c r="I50" s="1">
        <v>4</v>
      </c>
      <c r="J50" s="1">
        <v>5</v>
      </c>
      <c r="K50" s="1">
        <v>3</v>
      </c>
      <c r="L50" s="1">
        <v>4</v>
      </c>
    </row>
    <row r="51" spans="1:12" x14ac:dyDescent="0.2">
      <c r="A51" s="3">
        <v>43752.667303449074</v>
      </c>
      <c r="B51" s="3"/>
      <c r="C51" s="1" t="s">
        <v>89</v>
      </c>
      <c r="D51" s="1" t="s">
        <v>169</v>
      </c>
      <c r="E51" s="1" t="s">
        <v>90</v>
      </c>
      <c r="F51" s="1" t="s">
        <v>241</v>
      </c>
      <c r="G51" s="1"/>
      <c r="H51" s="1">
        <v>4</v>
      </c>
      <c r="I51" s="1">
        <v>4</v>
      </c>
      <c r="J51" s="1">
        <v>5</v>
      </c>
      <c r="K51" s="1">
        <v>3</v>
      </c>
      <c r="L51" s="1">
        <v>4</v>
      </c>
    </row>
    <row r="52" spans="1:12" x14ac:dyDescent="0.2">
      <c r="A52" s="3">
        <v>43748.598392546293</v>
      </c>
      <c r="B52" s="3"/>
      <c r="C52" s="1" t="s">
        <v>74</v>
      </c>
      <c r="D52" s="1" t="s">
        <v>165</v>
      </c>
      <c r="E52" s="1" t="s">
        <v>75</v>
      </c>
      <c r="F52" s="1" t="s">
        <v>240</v>
      </c>
      <c r="G52" s="1"/>
      <c r="H52" s="1">
        <v>4</v>
      </c>
      <c r="I52" s="1">
        <v>4</v>
      </c>
      <c r="J52" s="1">
        <v>5</v>
      </c>
      <c r="K52" s="1">
        <v>3</v>
      </c>
      <c r="L52" s="1">
        <v>3</v>
      </c>
    </row>
    <row r="53" spans="1:12" x14ac:dyDescent="0.2">
      <c r="A53" s="3">
        <v>43752.680469259256</v>
      </c>
      <c r="B53" s="3"/>
      <c r="C53" s="1" t="s">
        <v>107</v>
      </c>
      <c r="D53" s="1" t="s">
        <v>168</v>
      </c>
      <c r="E53" s="1" t="s">
        <v>108</v>
      </c>
      <c r="F53" s="1" t="s">
        <v>210</v>
      </c>
      <c r="G53" s="1"/>
      <c r="H53" s="1">
        <v>4</v>
      </c>
      <c r="I53" s="1">
        <v>4</v>
      </c>
      <c r="J53" s="1">
        <v>5</v>
      </c>
      <c r="K53" s="1">
        <v>3</v>
      </c>
      <c r="L53" s="1">
        <v>3</v>
      </c>
    </row>
    <row r="54" spans="1:12" x14ac:dyDescent="0.2">
      <c r="A54" s="3">
        <v>43753.610471597218</v>
      </c>
      <c r="B54" s="3"/>
      <c r="C54" s="1" t="s">
        <v>118</v>
      </c>
      <c r="D54" s="1" t="s">
        <v>165</v>
      </c>
      <c r="E54" s="1" t="s">
        <v>119</v>
      </c>
      <c r="F54" s="1" t="s">
        <v>242</v>
      </c>
      <c r="G54" s="1"/>
      <c r="H54" s="1">
        <v>4</v>
      </c>
      <c r="I54" s="1">
        <v>4</v>
      </c>
      <c r="J54" s="1">
        <v>5</v>
      </c>
      <c r="K54" s="1">
        <v>3</v>
      </c>
      <c r="L54" s="1">
        <v>2</v>
      </c>
    </row>
    <row r="55" spans="1:12" ht="25.5" x14ac:dyDescent="0.2">
      <c r="A55" s="3">
        <v>43753.615129143524</v>
      </c>
      <c r="B55" s="3"/>
      <c r="C55" s="1" t="s">
        <v>122</v>
      </c>
      <c r="D55" s="1" t="s">
        <v>169</v>
      </c>
      <c r="E55" s="1" t="s">
        <v>123</v>
      </c>
      <c r="F55" s="1" t="s">
        <v>243</v>
      </c>
      <c r="G55" s="1"/>
      <c r="H55" s="1">
        <v>4</v>
      </c>
      <c r="I55" s="1">
        <v>4</v>
      </c>
      <c r="J55" s="1">
        <v>4</v>
      </c>
      <c r="K55" s="1">
        <v>4</v>
      </c>
      <c r="L55" s="1">
        <v>3</v>
      </c>
    </row>
    <row r="56" spans="1:12" x14ac:dyDescent="0.2">
      <c r="A56" s="3">
        <v>43752.677596041671</v>
      </c>
      <c r="B56" s="3"/>
      <c r="C56" s="1" t="s">
        <v>102</v>
      </c>
      <c r="D56" s="1" t="s">
        <v>196</v>
      </c>
      <c r="E56" s="1" t="s">
        <v>103</v>
      </c>
      <c r="F56" s="1" t="s">
        <v>213</v>
      </c>
      <c r="G56" s="1"/>
      <c r="H56" s="1">
        <v>4</v>
      </c>
      <c r="I56" s="1">
        <v>4</v>
      </c>
      <c r="J56" s="1">
        <v>4</v>
      </c>
      <c r="K56" s="1">
        <v>3</v>
      </c>
      <c r="L56" s="1">
        <v>2</v>
      </c>
    </row>
    <row r="57" spans="1:12" x14ac:dyDescent="0.2">
      <c r="A57" s="3">
        <v>43748.54134729167</v>
      </c>
      <c r="B57" s="3"/>
      <c r="C57" s="1" t="s">
        <v>47</v>
      </c>
      <c r="D57" s="1" t="s">
        <v>163</v>
      </c>
      <c r="E57" s="1" t="s">
        <v>48</v>
      </c>
      <c r="F57" s="1" t="s">
        <v>213</v>
      </c>
      <c r="G57" s="1"/>
      <c r="H57" s="1">
        <v>4</v>
      </c>
      <c r="I57" s="1">
        <v>4</v>
      </c>
      <c r="J57" s="1">
        <v>3</v>
      </c>
      <c r="K57" s="1" t="s">
        <v>8</v>
      </c>
      <c r="L57" s="1" t="s">
        <v>8</v>
      </c>
    </row>
    <row r="58" spans="1:12" x14ac:dyDescent="0.2">
      <c r="A58" s="3">
        <v>43752.66817315972</v>
      </c>
      <c r="B58" s="3"/>
      <c r="C58" s="1" t="s">
        <v>91</v>
      </c>
      <c r="D58" s="1" t="s">
        <v>169</v>
      </c>
      <c r="E58" s="1" t="s">
        <v>92</v>
      </c>
      <c r="F58" s="1" t="s">
        <v>244</v>
      </c>
      <c r="G58" s="1"/>
      <c r="H58" s="1">
        <v>4</v>
      </c>
      <c r="I58" s="1">
        <v>4</v>
      </c>
      <c r="J58" s="1">
        <v>3</v>
      </c>
      <c r="K58" s="1">
        <v>4</v>
      </c>
      <c r="L58" s="1">
        <v>3</v>
      </c>
    </row>
    <row r="59" spans="1:12" x14ac:dyDescent="0.2">
      <c r="A59" s="3">
        <v>43752.664742638888</v>
      </c>
      <c r="B59" s="3"/>
      <c r="C59" s="1" t="s">
        <v>19</v>
      </c>
      <c r="D59" s="1" t="s">
        <v>163</v>
      </c>
      <c r="E59" s="1" t="s">
        <v>88</v>
      </c>
      <c r="F59" s="1" t="s">
        <v>242</v>
      </c>
      <c r="G59" s="1"/>
      <c r="H59" s="1">
        <v>3</v>
      </c>
      <c r="I59" s="1">
        <v>5</v>
      </c>
      <c r="J59" s="1">
        <v>5</v>
      </c>
      <c r="K59" s="1">
        <v>4</v>
      </c>
      <c r="L59" s="1">
        <v>3</v>
      </c>
    </row>
    <row r="60" spans="1:12" ht="25.5" x14ac:dyDescent="0.2">
      <c r="A60" s="3">
        <v>43752.66281814815</v>
      </c>
      <c r="B60" s="3"/>
      <c r="C60" s="19" t="s">
        <v>84</v>
      </c>
      <c r="D60" s="1" t="s">
        <v>167</v>
      </c>
      <c r="E60" s="1" t="s">
        <v>85</v>
      </c>
      <c r="F60" s="1" t="s">
        <v>233</v>
      </c>
      <c r="G60" s="1"/>
      <c r="H60" s="1">
        <v>3</v>
      </c>
      <c r="I60" s="1">
        <v>5</v>
      </c>
      <c r="J60" s="1">
        <v>3</v>
      </c>
      <c r="K60" s="1">
        <v>2</v>
      </c>
      <c r="L60" s="1">
        <v>3</v>
      </c>
    </row>
    <row r="61" spans="1:12" x14ac:dyDescent="0.2">
      <c r="A61" s="3">
        <v>43739.655994918983</v>
      </c>
      <c r="B61" s="3"/>
      <c r="C61" s="1" t="s">
        <v>13</v>
      </c>
      <c r="D61" s="1" t="s">
        <v>165</v>
      </c>
      <c r="E61" s="1" t="s">
        <v>14</v>
      </c>
      <c r="F61" s="1" t="s">
        <v>210</v>
      </c>
      <c r="G61" s="1"/>
      <c r="H61" s="1">
        <v>3</v>
      </c>
      <c r="I61" s="1">
        <v>4</v>
      </c>
      <c r="J61" s="1">
        <v>5</v>
      </c>
      <c r="K61" s="1">
        <v>5</v>
      </c>
      <c r="L61" s="1">
        <v>3</v>
      </c>
    </row>
    <row r="62" spans="1:12" x14ac:dyDescent="0.2">
      <c r="A62" s="3">
        <v>43741.570250856486</v>
      </c>
      <c r="B62" s="3"/>
      <c r="C62" s="1" t="s">
        <v>22</v>
      </c>
      <c r="D62" s="1" t="s">
        <v>187</v>
      </c>
      <c r="E62" s="1" t="s">
        <v>23</v>
      </c>
      <c r="F62" s="1" t="s">
        <v>245</v>
      </c>
      <c r="G62" s="1"/>
      <c r="H62" s="1">
        <v>3</v>
      </c>
      <c r="I62" s="1">
        <v>4</v>
      </c>
      <c r="J62" s="1">
        <v>5</v>
      </c>
      <c r="K62" s="1">
        <v>4</v>
      </c>
      <c r="L62" s="1">
        <v>3</v>
      </c>
    </row>
    <row r="63" spans="1:12" ht="25.5" x14ac:dyDescent="0.2">
      <c r="A63" s="3">
        <v>43741.613275625001</v>
      </c>
      <c r="B63" s="3"/>
      <c r="C63" s="1" t="s">
        <v>41</v>
      </c>
      <c r="D63" s="1" t="s">
        <v>164</v>
      </c>
      <c r="E63" s="1" t="s">
        <v>42</v>
      </c>
      <c r="F63" s="1" t="s">
        <v>211</v>
      </c>
      <c r="G63" s="1"/>
      <c r="H63" s="1">
        <v>3</v>
      </c>
      <c r="I63" s="1">
        <v>4</v>
      </c>
      <c r="J63" s="1">
        <v>5</v>
      </c>
      <c r="K63" s="1">
        <v>4</v>
      </c>
      <c r="L63" s="1">
        <v>3</v>
      </c>
    </row>
    <row r="64" spans="1:12" x14ac:dyDescent="0.2">
      <c r="A64" s="3">
        <v>43752.678683541671</v>
      </c>
      <c r="B64" s="3"/>
      <c r="C64" s="1" t="s">
        <v>104</v>
      </c>
      <c r="D64" s="1" t="s">
        <v>178</v>
      </c>
      <c r="E64" s="1" t="s">
        <v>105</v>
      </c>
      <c r="F64" s="1" t="s">
        <v>176</v>
      </c>
      <c r="G64" s="1"/>
      <c r="H64" s="1">
        <v>3</v>
      </c>
      <c r="I64" s="1">
        <v>4</v>
      </c>
      <c r="J64" s="1">
        <v>5</v>
      </c>
      <c r="K64" s="1">
        <v>3</v>
      </c>
      <c r="L64" s="1">
        <v>4</v>
      </c>
    </row>
    <row r="65" spans="1:12" x14ac:dyDescent="0.2">
      <c r="A65" s="3">
        <v>43752.684991041664</v>
      </c>
      <c r="B65" s="3"/>
      <c r="C65" s="1" t="s">
        <v>41</v>
      </c>
      <c r="D65" s="1" t="s">
        <v>164</v>
      </c>
      <c r="E65" s="1" t="s">
        <v>113</v>
      </c>
      <c r="F65" s="1" t="s">
        <v>8</v>
      </c>
      <c r="G65" s="1"/>
      <c r="H65" s="1">
        <v>3</v>
      </c>
      <c r="I65" s="1">
        <v>4</v>
      </c>
      <c r="J65" s="1">
        <v>4</v>
      </c>
      <c r="K65" s="1">
        <v>5</v>
      </c>
      <c r="L65" s="1">
        <v>5</v>
      </c>
    </row>
    <row r="66" spans="1:12" x14ac:dyDescent="0.2">
      <c r="A66" s="3">
        <v>43753.622296539354</v>
      </c>
      <c r="B66" s="3"/>
      <c r="C66" s="1" t="s">
        <v>132</v>
      </c>
      <c r="D66" s="1" t="s">
        <v>171</v>
      </c>
      <c r="E66" s="1" t="s">
        <v>133</v>
      </c>
      <c r="F66" s="1" t="s">
        <v>212</v>
      </c>
      <c r="G66" s="1"/>
      <c r="H66" s="1">
        <v>3</v>
      </c>
      <c r="I66" s="1">
        <v>4</v>
      </c>
      <c r="J66" s="1">
        <v>4</v>
      </c>
      <c r="K66" s="1">
        <v>5</v>
      </c>
      <c r="L66" s="1">
        <v>3</v>
      </c>
    </row>
    <row r="67" spans="1:12" x14ac:dyDescent="0.2">
      <c r="A67" s="3">
        <v>43753.636837696758</v>
      </c>
      <c r="B67" s="3"/>
      <c r="C67" s="1" t="s">
        <v>146</v>
      </c>
      <c r="D67" s="1" t="s">
        <v>172</v>
      </c>
      <c r="E67" s="1" t="s">
        <v>147</v>
      </c>
      <c r="F67" s="1" t="s">
        <v>213</v>
      </c>
      <c r="G67" s="1"/>
      <c r="H67" s="1">
        <v>3</v>
      </c>
      <c r="I67" s="1">
        <v>4</v>
      </c>
      <c r="J67" s="1">
        <v>4</v>
      </c>
      <c r="K67" s="1">
        <v>5</v>
      </c>
      <c r="L67" s="1">
        <v>3</v>
      </c>
    </row>
    <row r="68" spans="1:12" x14ac:dyDescent="0.2">
      <c r="A68" s="3">
        <v>43753.647010833331</v>
      </c>
      <c r="B68" s="3"/>
      <c r="C68" s="1" t="s">
        <v>154</v>
      </c>
      <c r="D68" s="1" t="s">
        <v>173</v>
      </c>
      <c r="E68" s="1" t="s">
        <v>155</v>
      </c>
      <c r="F68" s="1" t="s">
        <v>214</v>
      </c>
      <c r="G68" s="1"/>
      <c r="H68" s="1">
        <v>3</v>
      </c>
      <c r="I68" s="1">
        <v>4</v>
      </c>
      <c r="J68" s="1">
        <v>4</v>
      </c>
      <c r="K68" s="1">
        <v>5</v>
      </c>
      <c r="L68" s="1">
        <v>3</v>
      </c>
    </row>
    <row r="69" spans="1:12" x14ac:dyDescent="0.2">
      <c r="A69" s="3">
        <v>43752.683461550929</v>
      </c>
      <c r="B69" s="3"/>
      <c r="C69" s="1" t="s">
        <v>111</v>
      </c>
      <c r="D69" s="1" t="s">
        <v>174</v>
      </c>
      <c r="E69" s="1" t="s">
        <v>112</v>
      </c>
      <c r="F69" s="1" t="s">
        <v>215</v>
      </c>
      <c r="G69" s="1"/>
      <c r="H69" s="1">
        <v>3</v>
      </c>
      <c r="I69" s="1">
        <v>4</v>
      </c>
      <c r="J69" s="1">
        <v>4</v>
      </c>
      <c r="K69" s="1">
        <v>3</v>
      </c>
      <c r="L69" s="1">
        <v>2</v>
      </c>
    </row>
    <row r="70" spans="1:12" ht="25.5" x14ac:dyDescent="0.2">
      <c r="A70" s="3">
        <v>43740.361568587963</v>
      </c>
      <c r="B70" s="3"/>
      <c r="C70" s="1" t="s">
        <v>17</v>
      </c>
      <c r="D70" s="1" t="s">
        <v>164</v>
      </c>
      <c r="E70" s="1" t="s">
        <v>18</v>
      </c>
      <c r="F70" s="1" t="s">
        <v>213</v>
      </c>
      <c r="G70" s="1"/>
      <c r="H70" s="1">
        <v>3</v>
      </c>
      <c r="I70" s="1">
        <v>4</v>
      </c>
      <c r="J70" s="1">
        <v>3</v>
      </c>
      <c r="K70" s="1">
        <v>4</v>
      </c>
      <c r="L70" s="1">
        <v>4</v>
      </c>
    </row>
    <row r="71" spans="1:12" ht="25.5" x14ac:dyDescent="0.2">
      <c r="A71" s="3">
        <v>43748.539726493051</v>
      </c>
      <c r="B71" s="3"/>
      <c r="C71" s="1" t="s">
        <v>45</v>
      </c>
      <c r="D71" s="1" t="s">
        <v>163</v>
      </c>
      <c r="E71" s="1" t="s">
        <v>46</v>
      </c>
      <c r="F71" s="1" t="s">
        <v>216</v>
      </c>
      <c r="G71" s="1"/>
      <c r="H71" s="1">
        <v>3</v>
      </c>
      <c r="I71" s="1">
        <v>4</v>
      </c>
      <c r="J71" s="1">
        <v>2</v>
      </c>
      <c r="K71" s="1">
        <v>3</v>
      </c>
      <c r="L71" s="1">
        <v>2</v>
      </c>
    </row>
    <row r="72" spans="1:12" x14ac:dyDescent="0.2">
      <c r="A72" s="3">
        <v>43741.608504247684</v>
      </c>
      <c r="B72" s="3"/>
      <c r="C72" s="1" t="s">
        <v>37</v>
      </c>
      <c r="D72" s="1" t="s">
        <v>165</v>
      </c>
      <c r="E72" s="1" t="s">
        <v>38</v>
      </c>
      <c r="F72" s="1" t="s">
        <v>217</v>
      </c>
      <c r="G72" s="1"/>
      <c r="H72" s="1">
        <v>3</v>
      </c>
      <c r="I72" s="1">
        <v>3</v>
      </c>
      <c r="J72" s="1">
        <v>5</v>
      </c>
      <c r="K72" s="1">
        <v>2</v>
      </c>
      <c r="L72" s="1" t="s">
        <v>8</v>
      </c>
    </row>
    <row r="73" spans="1:12" x14ac:dyDescent="0.2">
      <c r="A73" s="3">
        <v>43753.621080717596</v>
      </c>
      <c r="B73" s="3"/>
      <c r="C73" s="1" t="s">
        <v>131</v>
      </c>
      <c r="D73" s="1" t="s">
        <v>163</v>
      </c>
      <c r="E73" s="1" t="s">
        <v>101</v>
      </c>
      <c r="F73" s="1" t="s">
        <v>8</v>
      </c>
      <c r="G73" s="1"/>
      <c r="H73" s="1">
        <v>3</v>
      </c>
      <c r="I73" s="1">
        <v>3</v>
      </c>
      <c r="J73" s="1">
        <v>4</v>
      </c>
      <c r="K73" s="1">
        <v>5</v>
      </c>
      <c r="L73" s="1">
        <v>4</v>
      </c>
    </row>
    <row r="74" spans="1:12" x14ac:dyDescent="0.2">
      <c r="A74" s="3">
        <v>43752.676188784724</v>
      </c>
      <c r="B74" s="3"/>
      <c r="C74" s="1" t="s">
        <v>100</v>
      </c>
      <c r="D74" s="1" t="s">
        <v>175</v>
      </c>
      <c r="E74" s="1" t="s">
        <v>101</v>
      </c>
      <c r="F74" s="1" t="s">
        <v>8</v>
      </c>
      <c r="G74" s="1"/>
      <c r="H74" s="1">
        <v>3</v>
      </c>
      <c r="I74" s="1">
        <v>3</v>
      </c>
      <c r="J74" s="1">
        <v>4</v>
      </c>
      <c r="K74" s="1">
        <v>2</v>
      </c>
      <c r="L74" s="1">
        <v>2</v>
      </c>
    </row>
    <row r="75" spans="1:12" x14ac:dyDescent="0.2">
      <c r="A75" s="6">
        <v>43739.635138136575</v>
      </c>
      <c r="B75" s="6"/>
      <c r="C75" s="7" t="s">
        <v>6</v>
      </c>
      <c r="D75" s="7" t="s">
        <v>179</v>
      </c>
      <c r="E75" s="7" t="s">
        <v>7</v>
      </c>
      <c r="F75" s="7" t="s">
        <v>218</v>
      </c>
      <c r="G75" s="7"/>
      <c r="H75" s="7">
        <v>2</v>
      </c>
      <c r="I75" s="7" t="s">
        <v>8</v>
      </c>
      <c r="J75" s="7">
        <v>5</v>
      </c>
      <c r="K75" s="7">
        <v>3</v>
      </c>
      <c r="L75" s="7">
        <v>2</v>
      </c>
    </row>
    <row r="76" spans="1:12" ht="25.5" x14ac:dyDescent="0.2">
      <c r="A76" s="3">
        <v>43741.556434722224</v>
      </c>
      <c r="B76" s="3"/>
      <c r="C76" s="1" t="s">
        <v>20</v>
      </c>
      <c r="D76" s="1" t="s">
        <v>172</v>
      </c>
      <c r="E76" s="1" t="s">
        <v>21</v>
      </c>
      <c r="F76" s="1" t="s">
        <v>219</v>
      </c>
      <c r="G76" s="1"/>
      <c r="H76" s="1">
        <v>2</v>
      </c>
      <c r="I76" s="1">
        <v>5</v>
      </c>
      <c r="J76" s="1">
        <v>5</v>
      </c>
      <c r="K76" s="1">
        <v>5</v>
      </c>
      <c r="L76" s="1">
        <v>3</v>
      </c>
    </row>
    <row r="77" spans="1:12" x14ac:dyDescent="0.2">
      <c r="A77" s="3">
        <v>43741.587864409725</v>
      </c>
      <c r="B77" s="3"/>
      <c r="C77" s="1" t="s">
        <v>29</v>
      </c>
      <c r="D77" s="1" t="s">
        <v>172</v>
      </c>
      <c r="E77" s="1" t="s">
        <v>30</v>
      </c>
      <c r="F77" s="1" t="s">
        <v>220</v>
      </c>
      <c r="G77" s="1"/>
      <c r="H77" s="1">
        <v>2</v>
      </c>
      <c r="I77" s="1">
        <v>4</v>
      </c>
      <c r="J77" s="1">
        <v>5</v>
      </c>
      <c r="K77" s="1">
        <v>2</v>
      </c>
      <c r="L77" s="1">
        <v>2</v>
      </c>
    </row>
    <row r="78" spans="1:12" ht="25.5" x14ac:dyDescent="0.2">
      <c r="A78" s="3">
        <v>43741.60060416667</v>
      </c>
      <c r="B78" s="3"/>
      <c r="C78" s="19" t="s">
        <v>35</v>
      </c>
      <c r="D78" s="1" t="s">
        <v>169</v>
      </c>
      <c r="E78" s="1" t="s">
        <v>36</v>
      </c>
      <c r="F78" s="1" t="s">
        <v>221</v>
      </c>
      <c r="G78" s="1"/>
      <c r="H78" s="1">
        <v>2</v>
      </c>
      <c r="I78" s="1">
        <v>4</v>
      </c>
      <c r="J78" s="1">
        <v>5</v>
      </c>
      <c r="K78" s="1">
        <v>2</v>
      </c>
      <c r="L78" s="1">
        <v>1</v>
      </c>
    </row>
    <row r="79" spans="1:12" ht="25.5" x14ac:dyDescent="0.2">
      <c r="A79" s="3">
        <v>43739.650409571761</v>
      </c>
      <c r="B79" s="3"/>
      <c r="C79" s="19" t="s">
        <v>9</v>
      </c>
      <c r="D79" s="1"/>
      <c r="E79" s="1" t="s">
        <v>10</v>
      </c>
      <c r="F79" s="1" t="s">
        <v>8</v>
      </c>
      <c r="G79" s="1"/>
      <c r="H79" s="1">
        <v>1</v>
      </c>
      <c r="I79" s="1">
        <v>5</v>
      </c>
      <c r="J79" s="1">
        <v>5</v>
      </c>
      <c r="K79" s="1">
        <v>4</v>
      </c>
      <c r="L79" s="1">
        <v>1</v>
      </c>
    </row>
    <row r="80" spans="1:12" x14ac:dyDescent="0.2">
      <c r="H80" s="12">
        <f>AVERAGE(H4:H79)</f>
        <v>3.9605263157894739</v>
      </c>
      <c r="I80" s="8">
        <f>AVERAGE(I2:I79)</f>
        <v>4.5584415584415581</v>
      </c>
      <c r="J80" s="9">
        <f>AVERAGE(J2:J79)</f>
        <v>4.4743589743589745</v>
      </c>
      <c r="K80" s="10">
        <f>AVERAGE(K2:K79)</f>
        <v>3.8961038961038961</v>
      </c>
      <c r="L80" s="11">
        <f>AVERAGE(L2:L79)</f>
        <v>3.1486486486486487</v>
      </c>
    </row>
    <row r="81" spans="3:6" x14ac:dyDescent="0.2">
      <c r="C81" s="20" t="s">
        <v>188</v>
      </c>
      <c r="D81" s="24">
        <f>COUNTIF(D2:D78,"Provenance")</f>
        <v>15</v>
      </c>
      <c r="E81" s="26" t="s">
        <v>222</v>
      </c>
      <c r="F81" s="22">
        <f>COUNTIF(F2:F79,"pollution")</f>
        <v>1</v>
      </c>
    </row>
    <row r="82" spans="3:6" x14ac:dyDescent="0.2">
      <c r="C82" s="20" t="s">
        <v>189</v>
      </c>
      <c r="D82" s="24">
        <f>COUNTIF(D1:D78,"Composition")</f>
        <v>11</v>
      </c>
      <c r="E82" s="29" t="s">
        <v>219</v>
      </c>
      <c r="F82" s="30">
        <f>COUNTIF(F2:F79,"Pesticide - Santé")</f>
        <v>8</v>
      </c>
    </row>
    <row r="83" spans="3:6" x14ac:dyDescent="0.2">
      <c r="C83" s="20" t="s">
        <v>193</v>
      </c>
      <c r="D83" s="24">
        <f>COUNTIF(D1:D75,"santé")</f>
        <v>8</v>
      </c>
      <c r="E83" s="26" t="s">
        <v>224</v>
      </c>
      <c r="F83" s="22">
        <f>COUNTIF(F2:F79,"engrais chimiques")</f>
        <v>1</v>
      </c>
    </row>
    <row r="84" spans="3:6" x14ac:dyDescent="0.2">
      <c r="C84" s="20" t="s">
        <v>246</v>
      </c>
      <c r="D84" s="24">
        <f>COUNTIF(D4:D81,"chimie")</f>
        <v>7</v>
      </c>
      <c r="E84" s="26" t="s">
        <v>225</v>
      </c>
      <c r="F84" s="22">
        <f>COUNTIF(F2:F79,"méthode de récolte")</f>
        <v>1</v>
      </c>
    </row>
    <row r="85" spans="3:6" x14ac:dyDescent="0.2">
      <c r="C85" s="20" t="s">
        <v>191</v>
      </c>
      <c r="D85" s="24">
        <f>COUNTIF(D2:D79,"hygiène")</f>
        <v>6</v>
      </c>
      <c r="E85" s="26" t="s">
        <v>214</v>
      </c>
      <c r="F85" s="22">
        <f>COUNTIF(F2:F79,"protection contre concurrence mondiale")</f>
        <v>5</v>
      </c>
    </row>
    <row r="86" spans="3:6" x14ac:dyDescent="0.2">
      <c r="C86" s="20" t="s">
        <v>192</v>
      </c>
      <c r="D86" s="24">
        <f>COUNTIF(D2:D79,"qualité")</f>
        <v>5</v>
      </c>
      <c r="E86" s="26" t="s">
        <v>217</v>
      </c>
      <c r="F86" s="22">
        <f>COUNTIF(F2:F79,"Prix")</f>
        <v>4</v>
      </c>
    </row>
    <row r="87" spans="3:6" x14ac:dyDescent="0.2">
      <c r="C87" s="20" t="s">
        <v>200</v>
      </c>
      <c r="D87" s="24">
        <f>COUNTIF(D1:D73,"SAIN")</f>
        <v>4</v>
      </c>
      <c r="E87" s="31" t="s">
        <v>213</v>
      </c>
      <c r="F87" s="32">
        <f>COUNTIF(F3:F80,"Avenir")</f>
        <v>6</v>
      </c>
    </row>
    <row r="88" spans="3:6" x14ac:dyDescent="0.2">
      <c r="C88" s="20" t="s">
        <v>190</v>
      </c>
      <c r="D88" s="24">
        <f>COUNTIF(D6:D83,"sécurité")</f>
        <v>3</v>
      </c>
      <c r="E88" s="26" t="s">
        <v>226</v>
      </c>
      <c r="F88" s="22">
        <f>COUNTIF(F4:F81,"Subvention")</f>
        <v>1</v>
      </c>
    </row>
    <row r="89" spans="3:6" x14ac:dyDescent="0.2">
      <c r="C89" s="20" t="s">
        <v>197</v>
      </c>
      <c r="D89" s="24">
        <f>COUNTIF(D1:D78,"calorie")</f>
        <v>3</v>
      </c>
      <c r="E89" s="26" t="s">
        <v>211</v>
      </c>
      <c r="F89" s="22">
        <f>COUNTIF(F5:F82,"vie des agriculteurs")</f>
        <v>5</v>
      </c>
    </row>
    <row r="90" spans="3:6" x14ac:dyDescent="0.2">
      <c r="C90" s="20" t="s">
        <v>198</v>
      </c>
      <c r="D90" s="24">
        <f>COUNTIF(D1:D78,"rien")</f>
        <v>2</v>
      </c>
      <c r="E90" s="26" t="s">
        <v>209</v>
      </c>
      <c r="F90" s="22">
        <f>COUNTIF(F6:F83,"condition de travail")</f>
        <v>1</v>
      </c>
    </row>
    <row r="91" spans="3:6" x14ac:dyDescent="0.2">
      <c r="C91" s="27" t="s">
        <v>181</v>
      </c>
      <c r="D91" s="28">
        <f>COUNTIF(D1:D76,"OGM")</f>
        <v>2</v>
      </c>
      <c r="E91" s="26" t="s">
        <v>227</v>
      </c>
      <c r="F91" s="22">
        <f>COUNTIF(F7:F84,"surproduction")</f>
        <v>1</v>
      </c>
    </row>
    <row r="92" spans="3:6" x14ac:dyDescent="0.2">
      <c r="C92" s="20" t="s">
        <v>194</v>
      </c>
      <c r="D92" s="24">
        <f>COUNTIF(D6:D83,"LABEL")</f>
        <v>1</v>
      </c>
      <c r="E92" s="26" t="s">
        <v>228</v>
      </c>
      <c r="F92" s="22">
        <f>COUNTIF(F8:F85,"origine wallone")</f>
        <v>1</v>
      </c>
    </row>
    <row r="93" spans="3:6" x14ac:dyDescent="0.2">
      <c r="C93" s="20" t="s">
        <v>195</v>
      </c>
      <c r="D93" s="24">
        <f>COUNTIF(D6:D92,"date de péromption")</f>
        <v>1</v>
      </c>
      <c r="E93" s="26" t="s">
        <v>229</v>
      </c>
      <c r="F93" s="22">
        <f>COUNTIF(F9:F86,"Approvisionnement")</f>
        <v>1</v>
      </c>
    </row>
    <row r="94" spans="3:6" x14ac:dyDescent="0.2">
      <c r="C94" s="20" t="s">
        <v>199</v>
      </c>
      <c r="D94" s="24">
        <f>COUNTIF(D4:D81,"EMBALLAGES")</f>
        <v>1</v>
      </c>
      <c r="E94" s="26" t="s">
        <v>170</v>
      </c>
      <c r="F94" s="22">
        <f>COUNTIF(F10:F87,"Vérité")</f>
        <v>2</v>
      </c>
    </row>
    <row r="95" spans="3:6" x14ac:dyDescent="0.2">
      <c r="C95" s="27" t="s">
        <v>201</v>
      </c>
      <c r="D95" s="28">
        <f>COUNTIF(D2:D79,"PESTICIDES")</f>
        <v>1</v>
      </c>
      <c r="E95" s="26" t="s">
        <v>230</v>
      </c>
      <c r="F95" s="22">
        <f>COUNTIF(F11:F88,"Différent de ce qui se fait ailleurs?")</f>
        <v>2</v>
      </c>
    </row>
    <row r="96" spans="3:6" x14ac:dyDescent="0.2">
      <c r="C96" s="20" t="s">
        <v>202</v>
      </c>
      <c r="D96" s="24">
        <f>COUNTIF(D2:D79,"GASPILLAGE")</f>
        <v>1</v>
      </c>
      <c r="E96" s="26" t="s">
        <v>231</v>
      </c>
      <c r="F96" s="22">
        <f>COUNTIF(F12:F89,"Contenu des aliments")</f>
        <v>1</v>
      </c>
    </row>
    <row r="97" spans="3:6" x14ac:dyDescent="0.2">
      <c r="C97" s="20" t="s">
        <v>203</v>
      </c>
      <c r="D97" s="24">
        <f>COUNTIF(D2:D79,"BIO")</f>
        <v>1</v>
      </c>
      <c r="E97" s="26" t="s">
        <v>8</v>
      </c>
      <c r="F97" s="22">
        <f>COUNTIF(F13:F90,"Pas d'avis")</f>
        <v>7</v>
      </c>
    </row>
    <row r="98" spans="3:6" x14ac:dyDescent="0.2">
      <c r="C98" s="20" t="s">
        <v>204</v>
      </c>
      <c r="D98" s="24">
        <f>COUNTIF(D2:D79,"PRIX")</f>
        <v>1</v>
      </c>
      <c r="E98" s="26" t="s">
        <v>230</v>
      </c>
      <c r="F98" s="22">
        <f>COUNTIF(F14:F91,"Différent de ce qui se fait ailleurs?")</f>
        <v>2</v>
      </c>
    </row>
    <row r="99" spans="3:6" x14ac:dyDescent="0.2">
      <c r="C99" s="20" t="s">
        <v>205</v>
      </c>
      <c r="D99" s="24">
        <f>COUNTIF(D2:D79,"date de péromption")</f>
        <v>1</v>
      </c>
      <c r="E99" s="26" t="s">
        <v>232</v>
      </c>
      <c r="F99" s="22">
        <f t="shared" ref="F99" si="0">COUNTIF(F15:F92,"Prix")</f>
        <v>3</v>
      </c>
    </row>
    <row r="100" spans="3:6" x14ac:dyDescent="0.2">
      <c r="C100" s="20" t="s">
        <v>206</v>
      </c>
      <c r="D100" s="24">
        <f>COUNTIF(D2:D79,"LOCAL")</f>
        <v>1</v>
      </c>
      <c r="E100" s="26" t="s">
        <v>170</v>
      </c>
      <c r="F100" s="22">
        <f>COUNTIF(F16:F93,"vérité")</f>
        <v>2</v>
      </c>
    </row>
    <row r="101" spans="3:6" x14ac:dyDescent="0.2">
      <c r="E101" s="26" t="s">
        <v>210</v>
      </c>
      <c r="F101" s="22">
        <f>COUNTIF(F17:F94,"Salaire des agriculteurs")</f>
        <v>5</v>
      </c>
    </row>
    <row r="102" spans="3:6" x14ac:dyDescent="0.2">
      <c r="C102" s="21" t="s">
        <v>207</v>
      </c>
      <c r="D102" s="25">
        <f>SUM(D81:D100)</f>
        <v>75</v>
      </c>
      <c r="E102" s="26" t="s">
        <v>233</v>
      </c>
      <c r="F102" s="22">
        <f>COUNTIF(F18:F95,"Indépendance")</f>
        <v>3</v>
      </c>
    </row>
    <row r="103" spans="3:6" x14ac:dyDescent="0.2">
      <c r="E103" s="26" t="s">
        <v>235</v>
      </c>
      <c r="F103" s="22">
        <f>COUNTIF(F19:F96,"Pourquoi les agriculteurs se laissent faire")</f>
        <v>1</v>
      </c>
    </row>
    <row r="104" spans="3:6" x14ac:dyDescent="0.2">
      <c r="E104" s="26" t="s">
        <v>234</v>
      </c>
      <c r="F104" s="22">
        <f>COUNTIF(F20:F97,"nos produits")</f>
        <v>1</v>
      </c>
    </row>
    <row r="108" spans="3:6" x14ac:dyDescent="0.2">
      <c r="E108" s="1"/>
    </row>
    <row r="113" spans="5:5" x14ac:dyDescent="0.2">
      <c r="E113" s="1"/>
    </row>
    <row r="114" spans="5:5" x14ac:dyDescent="0.2">
      <c r="E114" s="1"/>
    </row>
    <row r="115" spans="5:5" x14ac:dyDescent="0.2">
      <c r="E115" s="1"/>
    </row>
    <row r="116" spans="5:5" x14ac:dyDescent="0.2">
      <c r="E116" s="1"/>
    </row>
    <row r="117" spans="5:5" x14ac:dyDescent="0.2">
      <c r="E117" s="1" t="s">
        <v>236</v>
      </c>
    </row>
    <row r="118" spans="5:5" x14ac:dyDescent="0.2">
      <c r="E118" s="1"/>
    </row>
    <row r="119" spans="5:5" x14ac:dyDescent="0.2">
      <c r="E119" s="1" t="s">
        <v>237</v>
      </c>
    </row>
    <row r="120" spans="5:5" x14ac:dyDescent="0.2">
      <c r="E120" s="1" t="s">
        <v>238</v>
      </c>
    </row>
    <row r="121" spans="5:5" x14ac:dyDescent="0.2">
      <c r="E121" s="1"/>
    </row>
    <row r="122" spans="5:5" x14ac:dyDescent="0.2">
      <c r="E122" s="1"/>
    </row>
    <row r="123" spans="5:5" x14ac:dyDescent="0.2">
      <c r="E123" s="1" t="s">
        <v>210</v>
      </c>
    </row>
    <row r="124" spans="5:5" x14ac:dyDescent="0.2">
      <c r="E124" s="1" t="s">
        <v>239</v>
      </c>
    </row>
    <row r="125" spans="5:5" x14ac:dyDescent="0.2">
      <c r="E125" s="1"/>
    </row>
    <row r="126" spans="5:5" x14ac:dyDescent="0.2">
      <c r="E126" s="1" t="s">
        <v>240</v>
      </c>
    </row>
    <row r="127" spans="5:5" x14ac:dyDescent="0.2">
      <c r="E127" s="1"/>
    </row>
    <row r="128" spans="5:5" x14ac:dyDescent="0.2">
      <c r="E128" s="1"/>
    </row>
    <row r="129" spans="5:5" x14ac:dyDescent="0.2">
      <c r="E129" s="1"/>
    </row>
    <row r="130" spans="5:5" x14ac:dyDescent="0.2">
      <c r="E130" s="1" t="s">
        <v>241</v>
      </c>
    </row>
    <row r="131" spans="5:5" x14ac:dyDescent="0.2">
      <c r="E131" s="1"/>
    </row>
    <row r="132" spans="5:5" x14ac:dyDescent="0.2">
      <c r="E132" s="1"/>
    </row>
    <row r="133" spans="5:5" x14ac:dyDescent="0.2">
      <c r="E133" s="1" t="s">
        <v>242</v>
      </c>
    </row>
    <row r="134" spans="5:5" x14ac:dyDescent="0.2">
      <c r="E134" s="1" t="s">
        <v>243</v>
      </c>
    </row>
    <row r="135" spans="5:5" x14ac:dyDescent="0.2">
      <c r="E135" s="1"/>
    </row>
    <row r="136" spans="5:5" x14ac:dyDescent="0.2">
      <c r="E136" s="1"/>
    </row>
    <row r="137" spans="5:5" x14ac:dyDescent="0.2">
      <c r="E137" s="1" t="s">
        <v>244</v>
      </c>
    </row>
    <row r="138" spans="5:5" x14ac:dyDescent="0.2">
      <c r="E138" s="1" t="s">
        <v>242</v>
      </c>
    </row>
    <row r="139" spans="5:5" x14ac:dyDescent="0.2">
      <c r="E139" s="1" t="s">
        <v>233</v>
      </c>
    </row>
    <row r="140" spans="5:5" x14ac:dyDescent="0.2">
      <c r="E140" s="1" t="s">
        <v>210</v>
      </c>
    </row>
    <row r="141" spans="5:5" x14ac:dyDescent="0.2">
      <c r="E141" s="1" t="s">
        <v>245</v>
      </c>
    </row>
    <row r="142" spans="5:5" x14ac:dyDescent="0.2">
      <c r="E142" s="1"/>
    </row>
    <row r="143" spans="5:5" x14ac:dyDescent="0.2">
      <c r="E143" s="1" t="s">
        <v>176</v>
      </c>
    </row>
    <row r="144" spans="5:5" x14ac:dyDescent="0.2">
      <c r="E144" s="1"/>
    </row>
    <row r="145" spans="5:5" x14ac:dyDescent="0.2">
      <c r="E145" s="1"/>
    </row>
    <row r="146" spans="5:5" x14ac:dyDescent="0.2">
      <c r="E146" s="1"/>
    </row>
    <row r="147" spans="5:5" x14ac:dyDescent="0.2">
      <c r="E147" s="1"/>
    </row>
    <row r="148" spans="5:5" x14ac:dyDescent="0.2">
      <c r="E148" s="1"/>
    </row>
    <row r="149" spans="5:5" x14ac:dyDescent="0.2">
      <c r="E149" s="1" t="s">
        <v>213</v>
      </c>
    </row>
    <row r="150" spans="5:5" x14ac:dyDescent="0.2">
      <c r="E150" s="1" t="s">
        <v>216</v>
      </c>
    </row>
    <row r="151" spans="5:5" x14ac:dyDescent="0.2">
      <c r="E151" s="1"/>
    </row>
    <row r="152" spans="5:5" x14ac:dyDescent="0.2">
      <c r="E152" s="1"/>
    </row>
    <row r="153" spans="5:5" x14ac:dyDescent="0.2">
      <c r="E153" s="1"/>
    </row>
    <row r="154" spans="5:5" x14ac:dyDescent="0.2">
      <c r="E154" s="7" t="s">
        <v>218</v>
      </c>
    </row>
    <row r="155" spans="5:5" x14ac:dyDescent="0.2">
      <c r="E155" s="1" t="s">
        <v>219</v>
      </c>
    </row>
    <row r="156" spans="5:5" x14ac:dyDescent="0.2">
      <c r="E156" s="1" t="s">
        <v>220</v>
      </c>
    </row>
    <row r="157" spans="5:5" x14ac:dyDescent="0.2">
      <c r="E157" s="1" t="s">
        <v>221</v>
      </c>
    </row>
    <row r="158" spans="5:5" x14ac:dyDescent="0.2">
      <c r="E158" s="1"/>
    </row>
  </sheetData>
  <sortState ref="C81:D100">
    <sortCondition descending="1" ref="D8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2" sqref="A2:B24"/>
    </sheetView>
  </sheetViews>
  <sheetFormatPr baseColWidth="10" defaultRowHeight="12.75" x14ac:dyDescent="0.2"/>
  <cols>
    <col min="1" max="1" width="35.5703125" bestFit="1" customWidth="1"/>
  </cols>
  <sheetData>
    <row r="1" spans="1:2" x14ac:dyDescent="0.2">
      <c r="A1" s="33" t="s">
        <v>2</v>
      </c>
    </row>
    <row r="2" spans="1:2" x14ac:dyDescent="0.2">
      <c r="A2" s="35" t="s">
        <v>219</v>
      </c>
      <c r="B2" s="35">
        <v>8</v>
      </c>
    </row>
    <row r="3" spans="1:2" x14ac:dyDescent="0.2">
      <c r="A3" s="37" t="s">
        <v>8</v>
      </c>
      <c r="B3" s="37">
        <v>7</v>
      </c>
    </row>
    <row r="4" spans="1:2" x14ac:dyDescent="0.2">
      <c r="A4" t="s">
        <v>213</v>
      </c>
      <c r="B4">
        <v>6</v>
      </c>
    </row>
    <row r="5" spans="1:2" x14ac:dyDescent="0.2">
      <c r="A5" t="s">
        <v>214</v>
      </c>
      <c r="B5">
        <v>5</v>
      </c>
    </row>
    <row r="6" spans="1:2" x14ac:dyDescent="0.2">
      <c r="A6" s="36" t="s">
        <v>211</v>
      </c>
      <c r="B6" s="36">
        <v>5</v>
      </c>
    </row>
    <row r="7" spans="1:2" x14ac:dyDescent="0.2">
      <c r="A7" s="36" t="s">
        <v>210</v>
      </c>
      <c r="B7" s="36">
        <v>5</v>
      </c>
    </row>
    <row r="8" spans="1:2" x14ac:dyDescent="0.2">
      <c r="A8" t="s">
        <v>217</v>
      </c>
      <c r="B8">
        <v>4</v>
      </c>
    </row>
    <row r="9" spans="1:2" x14ac:dyDescent="0.2">
      <c r="A9" s="36" t="s">
        <v>232</v>
      </c>
      <c r="B9" s="36">
        <v>3</v>
      </c>
    </row>
    <row r="10" spans="1:2" x14ac:dyDescent="0.2">
      <c r="A10" s="38" t="s">
        <v>247</v>
      </c>
      <c r="B10">
        <v>3</v>
      </c>
    </row>
    <row r="11" spans="1:2" x14ac:dyDescent="0.2">
      <c r="A11" t="s">
        <v>170</v>
      </c>
      <c r="B11">
        <v>2</v>
      </c>
    </row>
    <row r="12" spans="1:2" x14ac:dyDescent="0.2">
      <c r="A12" t="s">
        <v>230</v>
      </c>
      <c r="B12">
        <v>2</v>
      </c>
    </row>
    <row r="13" spans="1:2" x14ac:dyDescent="0.2">
      <c r="A13" t="s">
        <v>170</v>
      </c>
      <c r="B13">
        <v>2</v>
      </c>
    </row>
    <row r="14" spans="1:2" x14ac:dyDescent="0.2">
      <c r="A14" s="34" t="s">
        <v>222</v>
      </c>
      <c r="B14" s="34">
        <v>1</v>
      </c>
    </row>
    <row r="15" spans="1:2" x14ac:dyDescent="0.2">
      <c r="A15" s="34" t="s">
        <v>224</v>
      </c>
      <c r="B15" s="34">
        <v>1</v>
      </c>
    </row>
    <row r="16" spans="1:2" x14ac:dyDescent="0.2">
      <c r="A16" t="s">
        <v>225</v>
      </c>
      <c r="B16">
        <v>1</v>
      </c>
    </row>
    <row r="17" spans="1:2" x14ac:dyDescent="0.2">
      <c r="A17" t="s">
        <v>226</v>
      </c>
      <c r="B17">
        <v>1</v>
      </c>
    </row>
    <row r="18" spans="1:2" x14ac:dyDescent="0.2">
      <c r="A18" s="36" t="s">
        <v>209</v>
      </c>
      <c r="B18" s="36">
        <v>1</v>
      </c>
    </row>
    <row r="19" spans="1:2" x14ac:dyDescent="0.2">
      <c r="A19" t="s">
        <v>227</v>
      </c>
      <c r="B19">
        <v>1</v>
      </c>
    </row>
    <row r="20" spans="1:2" x14ac:dyDescent="0.2">
      <c r="A20" t="s">
        <v>228</v>
      </c>
      <c r="B20">
        <v>1</v>
      </c>
    </row>
    <row r="21" spans="1:2" x14ac:dyDescent="0.2">
      <c r="A21" t="s">
        <v>229</v>
      </c>
      <c r="B21">
        <v>1</v>
      </c>
    </row>
    <row r="22" spans="1:2" x14ac:dyDescent="0.2">
      <c r="A22" t="s">
        <v>231</v>
      </c>
      <c r="B22">
        <v>1</v>
      </c>
    </row>
    <row r="23" spans="1:2" x14ac:dyDescent="0.2">
      <c r="A23" s="36" t="s">
        <v>235</v>
      </c>
      <c r="B23" s="36">
        <v>1</v>
      </c>
    </row>
    <row r="24" spans="1:2" x14ac:dyDescent="0.2">
      <c r="A24" t="s">
        <v>234</v>
      </c>
      <c r="B24">
        <v>1</v>
      </c>
    </row>
  </sheetData>
  <sortState ref="A1:B24">
    <sortCondition descending="1" ref="B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N34" sqref="N34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RECAP </vt:lpstr>
      <vt:lpstr>Réponses au formulaire 1</vt:lpstr>
      <vt:lpstr>Feuil2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MarieP</dc:creator>
  <cp:lastModifiedBy>hp</cp:lastModifiedBy>
  <dcterms:created xsi:type="dcterms:W3CDTF">2019-10-17T07:48:57Z</dcterms:created>
  <dcterms:modified xsi:type="dcterms:W3CDTF">2019-10-31T11:01:18Z</dcterms:modified>
</cp:coreProperties>
</file>